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1"/>
  </bookViews>
  <sheets>
    <sheet name="Esempio A" sheetId="1" r:id="rId1"/>
    <sheet name="Esempio B" sheetId="2" r:id="rId2"/>
    <sheet name="Esempio C" sheetId="3" r:id="rId3"/>
  </sheets>
  <definedNames/>
  <calcPr calcMode="manual" fullCalcOnLoad="1"/>
</workbook>
</file>

<file path=xl/sharedStrings.xml><?xml version="1.0" encoding="utf-8"?>
<sst xmlns="http://schemas.openxmlformats.org/spreadsheetml/2006/main" count="246" uniqueCount="113">
  <si>
    <t>Testo</t>
  </si>
  <si>
    <t>Quantità</t>
  </si>
  <si>
    <t>Prezzo un.</t>
  </si>
  <si>
    <t>Totale</t>
  </si>
  <si>
    <t>Costo unit.</t>
  </si>
  <si>
    <t>Margine Alfa</t>
  </si>
  <si>
    <t>Prodotto Win</t>
  </si>
  <si>
    <t>Tutte le merci si trovano nel magazzino di Beta al 31.12.X</t>
  </si>
  <si>
    <t>Procedere al eliminare l'utile infragruppo non realizzato verso terzi</t>
  </si>
  <si>
    <t>Se la mia controllata ha la merce in magazzino, devo quindi solo procedere all'elisione del margine interno.</t>
  </si>
  <si>
    <t>Conto Economico</t>
  </si>
  <si>
    <t>ALFA</t>
  </si>
  <si>
    <t>BETA</t>
  </si>
  <si>
    <t>Aggregato</t>
  </si>
  <si>
    <t>Rettifiche</t>
  </si>
  <si>
    <t>Sub - totl</t>
  </si>
  <si>
    <t>Consolidato</t>
  </si>
  <si>
    <t>Ricavi Operativi</t>
  </si>
  <si>
    <t>Costi operativi</t>
  </si>
  <si>
    <t>Risultato operativo</t>
  </si>
  <si>
    <t>Proventi / Oneri fin.</t>
  </si>
  <si>
    <t>Risultato ante imposte</t>
  </si>
  <si>
    <t>Oneri fiscali</t>
  </si>
  <si>
    <t xml:space="preserve">Risultato netto </t>
  </si>
  <si>
    <t>Att. Non correnti</t>
  </si>
  <si>
    <t>Immobili, Imp e macchinari</t>
  </si>
  <si>
    <t>Avviamento</t>
  </si>
  <si>
    <t>Altre Imm. Imm.</t>
  </si>
  <si>
    <t>Partecipazioni</t>
  </si>
  <si>
    <t>Attività fiscali differite</t>
  </si>
  <si>
    <t>Att. Correnti</t>
  </si>
  <si>
    <t>@</t>
  </si>
  <si>
    <t>Rimanenze</t>
  </si>
  <si>
    <t>Crediti commerciali</t>
  </si>
  <si>
    <t>Disponibilità liquide</t>
  </si>
  <si>
    <t>ATTIVITA'</t>
  </si>
  <si>
    <t>Patrimonio Netto Alfa</t>
  </si>
  <si>
    <t>Capitale Sociale</t>
  </si>
  <si>
    <t>Riserve</t>
  </si>
  <si>
    <t>Risultato netto es.</t>
  </si>
  <si>
    <t>Passività Non correnti</t>
  </si>
  <si>
    <t>Fondi rischi e oneri</t>
  </si>
  <si>
    <t>Passività fiscali differite</t>
  </si>
  <si>
    <t>Passività Correnti</t>
  </si>
  <si>
    <t>Debiti commerciali e fin.</t>
  </si>
  <si>
    <t>Altre passività correnti</t>
  </si>
  <si>
    <t>PASSIVITA' e PN</t>
  </si>
  <si>
    <t>Eliminazione di utili infragruppo inclusi nelle rimanenze (merci che si trovano integralmente nel magazzino dell'acquirente alla fine dell'esercizio)</t>
  </si>
  <si>
    <t>SOLUZIONE</t>
  </si>
  <si>
    <r>
      <t xml:space="preserve">Le scritture di elisione prevedono il </t>
    </r>
    <r>
      <rPr>
        <u val="single"/>
        <sz val="10"/>
        <rFont val="Arial"/>
        <family val="2"/>
      </rPr>
      <t>totale</t>
    </r>
    <r>
      <rPr>
        <sz val="10"/>
        <rFont val="Arial"/>
        <family val="2"/>
      </rPr>
      <t xml:space="preserve"> annullamento del margine intercompany realizzato da Alfa nei confronti di Beta</t>
    </r>
  </si>
  <si>
    <r>
      <t xml:space="preserve">sui prodotti venduti (pari a </t>
    </r>
    <r>
      <rPr>
        <b/>
        <sz val="10"/>
        <rFont val="Arial"/>
        <family val="2"/>
      </rPr>
      <t>1.000</t>
    </r>
    <r>
      <rPr>
        <sz val="10"/>
        <rFont val="Arial"/>
        <family val="2"/>
      </rPr>
      <t>).</t>
    </r>
  </si>
  <si>
    <t>La scrittura predisposta è:</t>
  </si>
  <si>
    <t>Rimanenze di magazzino</t>
  </si>
  <si>
    <t>per effetto del maggior valore di iscrizione nel bilancio</t>
  </si>
  <si>
    <t>vengono ridotte le rimanenze di magazzino</t>
  </si>
  <si>
    <t>Beta al 31.12.X (merce ancora interamente a magazzino al 31.12.X)</t>
  </si>
  <si>
    <t>DARE</t>
  </si>
  <si>
    <t>AVERE</t>
  </si>
  <si>
    <t>derivante dal margine infragruppo implicitamente iscritto</t>
  </si>
  <si>
    <t>nei ricavi di vendita di Alfa</t>
  </si>
  <si>
    <t>Attività per imposte anticipate</t>
  </si>
  <si>
    <t>Imposte anticipate</t>
  </si>
  <si>
    <t>vengono iscritte "Attività per imposte anticipate" in quanto</t>
  </si>
  <si>
    <t xml:space="preserve">riducendo i ricavi di Alfa per effetto dello storno del margine, si sarebbe </t>
  </si>
  <si>
    <t>generata teoricamente una minore base imponibile con minore imposizione</t>
  </si>
  <si>
    <t>di imposte correnti al 31.12.X</t>
  </si>
  <si>
    <t>Nell'esercizio X Alfa vende a Beta (controllata al 100%) merci così distinte:</t>
  </si>
  <si>
    <t>Prodotto Run</t>
  </si>
  <si>
    <t>Al 31.12.X il 60% della merce si trova nel magazzino di Beta</t>
  </si>
  <si>
    <t>Giacenza</t>
  </si>
  <si>
    <r>
      <t>Merce in essere al 31.12.X (</t>
    </r>
    <r>
      <rPr>
        <u val="single"/>
        <sz val="10"/>
        <rFont val="Arial"/>
        <family val="2"/>
      </rPr>
      <t>60% delle unità acquistate da Beta</t>
    </r>
    <r>
      <rPr>
        <sz val="10"/>
        <rFont val="Arial"/>
        <family val="2"/>
      </rPr>
      <t>)</t>
    </r>
  </si>
  <si>
    <t xml:space="preserve">&gt; rappresenta il margine da elidere in quanto </t>
  </si>
  <si>
    <t>non realizzato dal Gruppo verso terzi</t>
  </si>
  <si>
    <r>
      <t xml:space="preserve">Le scritture di elisione prevedono il </t>
    </r>
    <r>
      <rPr>
        <u val="single"/>
        <sz val="10"/>
        <rFont val="Arial"/>
        <family val="2"/>
      </rPr>
      <t>parziale</t>
    </r>
    <r>
      <rPr>
        <sz val="10"/>
        <rFont val="Arial"/>
        <family val="2"/>
      </rPr>
      <t xml:space="preserve"> annullamento del margine intercompany realizzato da Alfa nei confronti di Beta</t>
    </r>
  </si>
  <si>
    <r>
      <t>sui prodotti venduti (pari a 2</t>
    </r>
    <r>
      <rPr>
        <b/>
        <sz val="10"/>
        <rFont val="Arial"/>
        <family val="2"/>
      </rPr>
      <t>.400</t>
    </r>
    <r>
      <rPr>
        <sz val="10"/>
        <rFont val="Arial"/>
        <family val="2"/>
      </rPr>
      <t>).</t>
    </r>
  </si>
  <si>
    <t>Beta al 31.12.X (60% della merce rimanente a magazzino al 31.12.X)</t>
  </si>
  <si>
    <t>All'inizio dell'es. X Alfa vende a Beta, al prezzo di 4.000 Euro/000 un impianto. Di seguito i dati contabili:</t>
  </si>
  <si>
    <t>Costo Storico</t>
  </si>
  <si>
    <t>F.do Amm.to</t>
  </si>
  <si>
    <t>NBV 1.1.X</t>
  </si>
  <si>
    <t>ALFA ammortizzava il bene al 10%, Beta lo ammortizza al 20%</t>
  </si>
  <si>
    <t>Effetto fiscale</t>
  </si>
  <si>
    <t>Procedere alle scritture:</t>
  </si>
  <si>
    <t>Eliminazione utile infragruppo (plusvalenza)</t>
  </si>
  <si>
    <t>Adeguamento ammortamenti</t>
  </si>
  <si>
    <t xml:space="preserve">Plusvalenza </t>
  </si>
  <si>
    <t>Ammortamento Alfa</t>
  </si>
  <si>
    <t>Ammortamento Beta</t>
  </si>
  <si>
    <t>Delta amm.ti</t>
  </si>
  <si>
    <t>Altri Ricavi operativi</t>
  </si>
  <si>
    <t>Svalutazioni e amm.ti</t>
  </si>
  <si>
    <r>
      <t xml:space="preserve">Le scritture di elisione prevedono l'annullamento della plusvalenza infragruppo realizzata da Alfa sulla vendita dell'immobile a Beta (ancora presente nel bilancio Beta), per </t>
    </r>
    <r>
      <rPr>
        <b/>
        <sz val="10"/>
        <rFont val="Arial"/>
        <family val="2"/>
      </rPr>
      <t>1.600</t>
    </r>
    <r>
      <rPr>
        <sz val="10"/>
        <rFont val="Arial"/>
        <family val="2"/>
      </rPr>
      <t>.</t>
    </r>
  </si>
  <si>
    <t>nel bilancio di quest'ultima.</t>
  </si>
  <si>
    <t>Le scritture predisposte sono quindi le seguenti:</t>
  </si>
  <si>
    <t>Plusvalenza su cessione immobili</t>
  </si>
  <si>
    <t>Impianti e macchinari</t>
  </si>
  <si>
    <t>Importo</t>
  </si>
  <si>
    <t>Nota</t>
  </si>
  <si>
    <t>Riduzione del costo storico per effetto dell'annullamento della plusvalenza realizzata da Alfa nei confronti di Beta</t>
  </si>
  <si>
    <t>Ammortamenti</t>
  </si>
  <si>
    <t>Recuperati i maggiori ammortamenti contabilizzati da Alfa</t>
  </si>
  <si>
    <t>aliquota di ammortamento utilizzata</t>
  </si>
  <si>
    <t>per effetto del differente costo storico e della differente</t>
  </si>
  <si>
    <t>Elidendo la plusvalenza viene ad essere ridotta la base imponibile teorica</t>
  </si>
  <si>
    <t>Imposte differite</t>
  </si>
  <si>
    <t>Passività per imposte diff.</t>
  </si>
  <si>
    <t>Stornando ammortamenti viene incrementata la base imponibile, generando teoricamente maggiore imposizione fiscale</t>
  </si>
  <si>
    <t>Di conseguenza, si rende necessario lo storno dei maggiori ammortamenti contabilizzati da Beta per effetto del differente costo storico di iscrizione e della differente aliquota di ammortamento utilizzata</t>
  </si>
  <si>
    <t>Variazione delle rimanenze</t>
  </si>
  <si>
    <t>Se la mia controllata ha venduto parte della merce, devo quindi procedere all'elisione del margine interno per la merce ancora in giacenza presso il magazzino al 31.12.X.</t>
  </si>
  <si>
    <t>ESEMPIO A (Merci interamente a magazzino del Gruppo a fine esercizio)</t>
  </si>
  <si>
    <r>
      <t xml:space="preserve">ESEMPIO B (Merci </t>
    </r>
    <r>
      <rPr>
        <b/>
        <u val="single"/>
        <sz val="10"/>
        <rFont val="Arial"/>
        <family val="2"/>
      </rPr>
      <t>parzialmente</t>
    </r>
    <r>
      <rPr>
        <b/>
        <sz val="10"/>
        <rFont val="Arial"/>
        <family val="2"/>
      </rPr>
      <t xml:space="preserve"> a magazzino del Gruppo a fine esercizio)</t>
    </r>
  </si>
  <si>
    <t>ESEMPIO C (Eliminazione di risultati infragruppo non realizzati in presenza di attività non correnti o immobilizzazioni)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</si>
</sst>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;\(#,##0\);&quot;-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.5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i/>
      <sz val="10"/>
      <color indexed="6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5" fontId="0" fillId="0" borderId="0" xfId="44" applyNumberFormat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165" fontId="4" fillId="0" borderId="0" xfId="44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12" xfId="0" applyNumberForma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165" fontId="4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" fillId="0" borderId="0" xfId="47" applyFont="1">
      <alignment/>
      <protection/>
    </xf>
    <xf numFmtId="0" fontId="0" fillId="0" borderId="0" xfId="47" applyFont="1">
      <alignment/>
      <protection/>
    </xf>
    <xf numFmtId="0" fontId="3" fillId="0" borderId="0" xfId="47" applyFont="1">
      <alignment/>
      <protection/>
    </xf>
    <xf numFmtId="9" fontId="0" fillId="0" borderId="0" xfId="47" applyNumberFormat="1" applyFont="1">
      <alignment/>
      <protection/>
    </xf>
    <xf numFmtId="9" fontId="4" fillId="0" borderId="0" xfId="47" applyNumberFormat="1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164" fontId="0" fillId="0" borderId="0" xfId="44" applyNumberFormat="1" applyFont="1" applyAlignment="1">
      <alignment/>
    </xf>
    <xf numFmtId="164" fontId="0" fillId="0" borderId="0" xfId="47" applyNumberFormat="1" applyFont="1">
      <alignment/>
      <protection/>
    </xf>
    <xf numFmtId="0" fontId="6" fillId="0" borderId="0" xfId="47" applyFont="1">
      <alignment/>
      <protection/>
    </xf>
    <xf numFmtId="0" fontId="10" fillId="0" borderId="0" xfId="47" applyFont="1">
      <alignment/>
      <protection/>
    </xf>
    <xf numFmtId="0" fontId="7" fillId="0" borderId="0" xfId="47" applyFont="1">
      <alignment/>
      <protection/>
    </xf>
    <xf numFmtId="0" fontId="0" fillId="0" borderId="0" xfId="47" applyFont="1" applyBorder="1">
      <alignment/>
      <protection/>
    </xf>
    <xf numFmtId="0" fontId="4" fillId="0" borderId="10" xfId="47" applyFont="1" applyBorder="1" applyAlignment="1">
      <alignment horizontal="center"/>
      <protection/>
    </xf>
    <xf numFmtId="0" fontId="0" fillId="0" borderId="11" xfId="47" applyFont="1" applyBorder="1">
      <alignment/>
      <protection/>
    </xf>
    <xf numFmtId="165" fontId="0" fillId="0" borderId="0" xfId="44" applyNumberFormat="1" applyFont="1" applyAlignment="1">
      <alignment/>
    </xf>
    <xf numFmtId="165" fontId="0" fillId="0" borderId="0" xfId="47" applyNumberFormat="1" applyFont="1">
      <alignment/>
      <protection/>
    </xf>
    <xf numFmtId="165" fontId="0" fillId="0" borderId="11" xfId="47" applyNumberFormat="1" applyFont="1" applyBorder="1">
      <alignment/>
      <protection/>
    </xf>
    <xf numFmtId="165" fontId="4" fillId="0" borderId="0" xfId="47" applyNumberFormat="1" applyFont="1">
      <alignment/>
      <protection/>
    </xf>
    <xf numFmtId="165" fontId="4" fillId="0" borderId="11" xfId="47" applyNumberFormat="1" applyFont="1" applyBorder="1">
      <alignment/>
      <protection/>
    </xf>
    <xf numFmtId="165" fontId="4" fillId="0" borderId="12" xfId="47" applyNumberFormat="1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0" fillId="0" borderId="10" xfId="47" applyFont="1" applyBorder="1">
      <alignment/>
      <protection/>
    </xf>
    <xf numFmtId="165" fontId="0" fillId="0" borderId="12" xfId="47" applyNumberFormat="1" applyFont="1" applyBorder="1">
      <alignment/>
      <protection/>
    </xf>
    <xf numFmtId="165" fontId="4" fillId="0" borderId="13" xfId="47" applyNumberFormat="1" applyFont="1" applyBorder="1">
      <alignment/>
      <protection/>
    </xf>
    <xf numFmtId="165" fontId="4" fillId="0" borderId="14" xfId="47" applyNumberFormat="1" applyFont="1" applyBorder="1">
      <alignment/>
      <protection/>
    </xf>
    <xf numFmtId="165" fontId="0" fillId="0" borderId="10" xfId="47" applyNumberFormat="1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12" xfId="47" applyFont="1" applyBorder="1">
      <alignment/>
      <protection/>
    </xf>
    <xf numFmtId="165" fontId="4" fillId="0" borderId="15" xfId="47" applyNumberFormat="1" applyFont="1" applyBorder="1">
      <alignment/>
      <protection/>
    </xf>
    <xf numFmtId="0" fontId="11" fillId="0" borderId="0" xfId="47" applyFont="1" quotePrefix="1">
      <alignment/>
      <protection/>
    </xf>
    <xf numFmtId="0" fontId="11" fillId="0" borderId="0" xfId="47" applyFont="1">
      <alignment/>
      <protection/>
    </xf>
    <xf numFmtId="0" fontId="2" fillId="0" borderId="0" xfId="47" applyFont="1">
      <alignment/>
      <protection/>
    </xf>
    <xf numFmtId="164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16" xfId="42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9" fontId="3" fillId="0" borderId="0" xfId="47" applyNumberFormat="1" applyFont="1">
      <alignment/>
      <protection/>
    </xf>
    <xf numFmtId="0" fontId="0" fillId="0" borderId="16" xfId="47" applyFont="1" applyBorder="1">
      <alignment/>
      <protection/>
    </xf>
    <xf numFmtId="164" fontId="0" fillId="0" borderId="16" xfId="42" applyNumberFormat="1" applyFont="1" applyBorder="1" applyAlignment="1">
      <alignment/>
    </xf>
    <xf numFmtId="165" fontId="4" fillId="0" borderId="0" xfId="42" applyNumberFormat="1" applyFont="1" applyAlignment="1">
      <alignment/>
    </xf>
    <xf numFmtId="0" fontId="0" fillId="0" borderId="14" xfId="0" applyFont="1" applyBorder="1" applyAlignment="1">
      <alignment wrapText="1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47" applyFont="1" applyBorder="1">
      <alignment/>
      <protection/>
    </xf>
    <xf numFmtId="0" fontId="0" fillId="0" borderId="0" xfId="47" applyFont="1" applyAlignment="1">
      <alignment horizontal="left" vertical="center" wrapText="1"/>
      <protection/>
    </xf>
    <xf numFmtId="0" fontId="0" fillId="0" borderId="0" xfId="47" applyFont="1" applyAlignment="1">
      <alignment horizontal="left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133350</xdr:rowOff>
    </xdr:from>
    <xdr:to>
      <xdr:col>10</xdr:col>
      <xdr:colOff>114300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619125"/>
          <a:ext cx="102203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Società Alfa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detiene una partecipazione totalitaria nella società Beta. Nel corso dell'esercizio x la società Alfa ha venduto alla società Beta n. 100 unità del prodotto Win al prezzo unitario di 50.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Alfa ha sostenuto, per l'acquisto della sopra indicata merce, un costo unitario di Euro 40. Al 31.12.X nessuna delle unità acquistate da Beta è stata venduta a terzi.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proceda all'eliminazione solo dell'utile infragruppo non realizzato verso terzi, incluso nel valore delle rimanenze di Beta, ai fini della costruzione del bilancio consolidato al 31.12.X.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Effetto fiscale:  30%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228600</xdr:colOff>
      <xdr:row>11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97345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Società Alfa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detiene una partecipazione totalitaria nella società Beta. Nel corso dell'esercizio x la società Alfa ha venduto alla società Beta n. 100 unità del prodotto Run al prezzo unitario di 100.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Alfa ha sostenuto, per l'acquisto della sopra indicata merce, un costo unitario di Euro 80. Al 31.12.X il 40% delle unità acquistate da Beta è stato venduto a terzi.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proceda all'eliminazione solo dell'utile infragruppo non realizzato verso terzi, incluso nel valore delle rimanenze di Beta, ai fini della costruzione del bilancio consolidato al 31.12.X.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Effetto fiscale: 30%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10</xdr:col>
      <xdr:colOff>533400</xdr:colOff>
      <xdr:row>17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95275"/>
          <a:ext cx="1007745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Società Alfa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detiene una partecipazione totalitaria nella società Beta.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All'inizio dell'esercizio X Alfa cede a Beta al prezzo di 4.000 un impianto già in parte ammortizzato e iscritto in contabilità con i seguenti valori: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 storico:  6.000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ammortamento: 3.600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 Netto al 1.1.X 2.400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fine esercizio il bene risulta ancora contabilizzato nel bilancio Beta. La controllante Alfa ammortizzava l'immobilizzazione materiale  con un'aliquota annua del 10% (quote costanti); la controllante Beta ammortizzava il bene con un'aliquota del 20% annuo (quote costanti).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proceda all'eliminazione della plusvalenza non realizzata verso terzi, nonchè all'aggiustamento degli ammortamenti in relazione al macchinario ceduto da Alfa a Beta, ai fini della costruzione del bilancio consolidato al 31.12.X.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Effetto fiscale: 30%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zoomScale="80" zoomScaleNormal="80" zoomScalePageLayoutView="0" workbookViewId="0" topLeftCell="A2">
      <selection activeCell="E37" sqref="E37"/>
    </sheetView>
  </sheetViews>
  <sheetFormatPr defaultColWidth="9.140625" defaultRowHeight="12.75"/>
  <cols>
    <col min="1" max="1" width="21.421875" style="0" customWidth="1"/>
    <col min="2" max="2" width="29.140625" style="0" customWidth="1"/>
    <col min="3" max="3" width="12.421875" style="0" customWidth="1"/>
    <col min="4" max="4" width="12.00390625" style="0" customWidth="1"/>
    <col min="5" max="5" width="13.57421875" style="0" customWidth="1"/>
    <col min="6" max="6" width="15.421875" style="0" customWidth="1"/>
    <col min="7" max="7" width="13.28125" style="0" customWidth="1"/>
    <col min="8" max="8" width="17.421875" style="0" customWidth="1"/>
  </cols>
  <sheetData>
    <row r="1" ht="12.75">
      <c r="A1" s="3" t="s">
        <v>110</v>
      </c>
    </row>
    <row r="2" ht="12.75">
      <c r="A2" s="1" t="s">
        <v>47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3" t="s">
        <v>0</v>
      </c>
    </row>
    <row r="16" spans="2:6" ht="12.75">
      <c r="B16" s="4" t="s">
        <v>1</v>
      </c>
      <c r="C16" s="3" t="s">
        <v>2</v>
      </c>
      <c r="D16" s="3" t="s">
        <v>3</v>
      </c>
      <c r="E16" s="3" t="s">
        <v>4</v>
      </c>
      <c r="F16" s="5" t="s">
        <v>5</v>
      </c>
    </row>
    <row r="17" spans="1:6" ht="12.75">
      <c r="A17" t="s">
        <v>6</v>
      </c>
      <c r="B17" s="6">
        <v>100</v>
      </c>
      <c r="C17">
        <v>50</v>
      </c>
      <c r="D17" s="6">
        <f>+B17*C17</f>
        <v>5000</v>
      </c>
      <c r="E17">
        <v>40</v>
      </c>
      <c r="F17" s="7">
        <f>+(C17-E17)*B17</f>
        <v>1000</v>
      </c>
    </row>
    <row r="18" ht="12.75">
      <c r="A18" s="8" t="s">
        <v>7</v>
      </c>
    </row>
    <row r="19" ht="12.75">
      <c r="A19" s="2"/>
    </row>
    <row r="20" ht="12.75">
      <c r="A20" s="9" t="s">
        <v>8</v>
      </c>
    </row>
    <row r="21" ht="12.75">
      <c r="A21" s="31" t="s">
        <v>9</v>
      </c>
    </row>
    <row r="22" ht="12.75">
      <c r="A22" s="9"/>
    </row>
    <row r="23" spans="2:8" ht="12.75">
      <c r="B23" s="5" t="s">
        <v>11</v>
      </c>
      <c r="C23" s="5" t="s">
        <v>12</v>
      </c>
      <c r="D23" s="5" t="s">
        <v>13</v>
      </c>
      <c r="E23" s="5" t="s">
        <v>14</v>
      </c>
      <c r="F23" s="5" t="s">
        <v>15</v>
      </c>
      <c r="G23" s="21" t="s">
        <v>16</v>
      </c>
      <c r="H23" s="14"/>
    </row>
    <row r="24" spans="1:7" ht="12.75">
      <c r="A24" s="3" t="s">
        <v>24</v>
      </c>
      <c r="G24" s="22"/>
    </row>
    <row r="25" spans="1:7" ht="12.75">
      <c r="A25" t="s">
        <v>25</v>
      </c>
      <c r="B25" s="13">
        <v>10000</v>
      </c>
      <c r="C25" s="13">
        <v>10000</v>
      </c>
      <c r="D25" s="14">
        <f>+B25+C25</f>
        <v>20000</v>
      </c>
      <c r="E25" s="14"/>
      <c r="F25" s="14">
        <f>+SUM(D25:E25)</f>
        <v>20000</v>
      </c>
      <c r="G25" s="15">
        <f>+F25</f>
        <v>20000</v>
      </c>
    </row>
    <row r="26" spans="1:7" ht="12.75">
      <c r="A26" t="s">
        <v>26</v>
      </c>
      <c r="B26" s="13"/>
      <c r="C26" s="13"/>
      <c r="D26" s="14"/>
      <c r="E26" s="14"/>
      <c r="F26" s="14">
        <f>+SUM(D26:E26)</f>
        <v>0</v>
      </c>
      <c r="G26" s="15">
        <f>+F26</f>
        <v>0</v>
      </c>
    </row>
    <row r="27" spans="1:7" ht="12.75">
      <c r="A27" t="s">
        <v>27</v>
      </c>
      <c r="B27" s="13">
        <v>1000</v>
      </c>
      <c r="C27" s="13">
        <v>1000</v>
      </c>
      <c r="D27" s="14">
        <f>+B27+C27</f>
        <v>2000</v>
      </c>
      <c r="E27" s="14"/>
      <c r="F27" s="14">
        <f>+SUM(D27:E27)</f>
        <v>2000</v>
      </c>
      <c r="G27" s="15">
        <f>+F27</f>
        <v>2000</v>
      </c>
    </row>
    <row r="28" spans="1:7" ht="12.75">
      <c r="A28" t="s">
        <v>28</v>
      </c>
      <c r="B28" s="13">
        <v>11000</v>
      </c>
      <c r="C28" s="13"/>
      <c r="D28" s="14">
        <f>+B28+C28</f>
        <v>11000</v>
      </c>
      <c r="E28" s="14"/>
      <c r="F28" s="14">
        <f>+SUM(D28:E28)</f>
        <v>11000</v>
      </c>
      <c r="G28" s="15">
        <f>+F28</f>
        <v>11000</v>
      </c>
    </row>
    <row r="29" spans="1:14" ht="12.75">
      <c r="A29" t="s">
        <v>29</v>
      </c>
      <c r="B29" s="13"/>
      <c r="C29" s="13"/>
      <c r="D29" s="14"/>
      <c r="E29" s="14">
        <f>+E64</f>
        <v>300</v>
      </c>
      <c r="F29" s="14">
        <f>+SUM(D29:E29)</f>
        <v>300</v>
      </c>
      <c r="G29" s="15">
        <f>+F29</f>
        <v>300</v>
      </c>
      <c r="H29" s="10"/>
      <c r="I29" s="10"/>
      <c r="J29" s="10"/>
      <c r="K29" s="10"/>
      <c r="L29" s="10"/>
      <c r="M29" s="10"/>
      <c r="N29" s="10"/>
    </row>
    <row r="30" spans="2:14" ht="12.75">
      <c r="B30" s="13"/>
      <c r="C30" s="13"/>
      <c r="D30" s="14"/>
      <c r="E30" s="14"/>
      <c r="F30" s="14"/>
      <c r="G30" s="15"/>
      <c r="H30" s="10"/>
      <c r="I30" s="10"/>
      <c r="J30" s="10"/>
      <c r="K30" s="10"/>
      <c r="L30" s="10"/>
      <c r="M30" s="10"/>
      <c r="N30" s="10"/>
    </row>
    <row r="31" spans="1:14" ht="12.75">
      <c r="A31" s="3" t="s">
        <v>30</v>
      </c>
      <c r="B31" s="13"/>
      <c r="C31" s="13"/>
      <c r="D31" s="14"/>
      <c r="E31" s="14"/>
      <c r="F31" s="14"/>
      <c r="G31" s="15"/>
      <c r="H31" s="10"/>
      <c r="I31" s="32"/>
      <c r="J31" s="32"/>
      <c r="K31" s="32"/>
      <c r="L31" s="32"/>
      <c r="M31" s="32"/>
      <c r="N31" s="10"/>
    </row>
    <row r="32" spans="1:14" ht="12.75">
      <c r="A32" t="s">
        <v>32</v>
      </c>
      <c r="B32" s="13">
        <v>3000</v>
      </c>
      <c r="C32" s="13">
        <v>7500</v>
      </c>
      <c r="D32" s="14">
        <f>+B32+C32</f>
        <v>10500</v>
      </c>
      <c r="E32" s="14">
        <f>-F17</f>
        <v>-1000</v>
      </c>
      <c r="F32" s="14">
        <f>+SUM(D32:E32)</f>
        <v>9500</v>
      </c>
      <c r="G32" s="15">
        <f>+F32</f>
        <v>9500</v>
      </c>
      <c r="H32" s="10"/>
      <c r="I32" s="10"/>
      <c r="J32" s="10"/>
      <c r="K32" s="10"/>
      <c r="L32" s="10"/>
      <c r="M32" s="10"/>
      <c r="N32" s="10"/>
    </row>
    <row r="33" spans="1:7" ht="12.75">
      <c r="A33" t="s">
        <v>33</v>
      </c>
      <c r="B33" s="13">
        <v>5000</v>
      </c>
      <c r="C33" s="13">
        <v>2000</v>
      </c>
      <c r="D33" s="14">
        <f>+B33+C33</f>
        <v>7000</v>
      </c>
      <c r="E33" s="14"/>
      <c r="F33" s="14">
        <f>+SUM(D33:E33)</f>
        <v>7000</v>
      </c>
      <c r="G33" s="15">
        <f>+F33</f>
        <v>7000</v>
      </c>
    </row>
    <row r="34" spans="1:7" ht="12.75">
      <c r="A34" t="s">
        <v>34</v>
      </c>
      <c r="B34" s="13">
        <v>2500</v>
      </c>
      <c r="C34" s="13">
        <v>1500</v>
      </c>
      <c r="D34" s="14">
        <f>+B34+C34</f>
        <v>4000</v>
      </c>
      <c r="E34" s="14"/>
      <c r="F34" s="14">
        <f>+SUM(D34:E34)</f>
        <v>4000</v>
      </c>
      <c r="G34" s="15">
        <f>+F34</f>
        <v>4000</v>
      </c>
    </row>
    <row r="35" spans="2:7" ht="12.75">
      <c r="B35" s="14"/>
      <c r="C35" s="14"/>
      <c r="D35" s="14"/>
      <c r="E35" s="14"/>
      <c r="F35" s="14"/>
      <c r="G35" s="23"/>
    </row>
    <row r="36" spans="1:7" ht="12.75">
      <c r="A36" s="3" t="s">
        <v>35</v>
      </c>
      <c r="B36" s="24">
        <f aca="true" t="shared" si="0" ref="B36:G36">+SUM(B25:B34)</f>
        <v>32500</v>
      </c>
      <c r="C36" s="25">
        <f t="shared" si="0"/>
        <v>22000</v>
      </c>
      <c r="D36" s="25">
        <f t="shared" si="0"/>
        <v>54500</v>
      </c>
      <c r="E36" s="25">
        <f t="shared" si="0"/>
        <v>-700</v>
      </c>
      <c r="F36" s="25">
        <f t="shared" si="0"/>
        <v>53800</v>
      </c>
      <c r="G36" s="20">
        <f t="shared" si="0"/>
        <v>53800</v>
      </c>
    </row>
    <row r="37" ht="6" customHeight="1"/>
    <row r="38" ht="12.75">
      <c r="A38" s="3" t="s">
        <v>36</v>
      </c>
    </row>
    <row r="39" spans="1:7" ht="12.75">
      <c r="A39" t="s">
        <v>37</v>
      </c>
      <c r="B39" s="13">
        <v>20000</v>
      </c>
      <c r="C39" s="13">
        <v>9600</v>
      </c>
      <c r="D39" s="14">
        <f>+B39+C39</f>
        <v>29600</v>
      </c>
      <c r="E39" s="14"/>
      <c r="F39" s="14">
        <f>+SUM(D39:E39)</f>
        <v>29600</v>
      </c>
      <c r="G39" s="26">
        <f>+F39</f>
        <v>29600</v>
      </c>
    </row>
    <row r="40" spans="1:7" ht="12.75">
      <c r="A40" s="27" t="s">
        <v>38</v>
      </c>
      <c r="B40" s="13">
        <v>1000</v>
      </c>
      <c r="C40" s="13">
        <v>400</v>
      </c>
      <c r="D40" s="14">
        <f>+B40+C40</f>
        <v>1400</v>
      </c>
      <c r="E40" s="14"/>
      <c r="F40" s="14">
        <f>+SUM(D40:E40)</f>
        <v>1400</v>
      </c>
      <c r="G40" s="15">
        <f>+F40</f>
        <v>1400</v>
      </c>
    </row>
    <row r="41" spans="1:7" ht="12.75">
      <c r="A41" s="28" t="s">
        <v>39</v>
      </c>
      <c r="B41" s="13">
        <f>+B65</f>
        <v>3500</v>
      </c>
      <c r="C41" s="13">
        <f>+C65</f>
        <v>2000</v>
      </c>
      <c r="D41" s="14">
        <f>+B41+C41</f>
        <v>5500</v>
      </c>
      <c r="E41" s="14">
        <f>+E65</f>
        <v>-700</v>
      </c>
      <c r="F41" s="14">
        <f>+SUM(D41:E41)</f>
        <v>4800</v>
      </c>
      <c r="G41" s="15">
        <f>+F41</f>
        <v>4800</v>
      </c>
    </row>
    <row r="42" spans="2:7" ht="3" customHeight="1">
      <c r="B42" s="13"/>
      <c r="C42" s="13"/>
      <c r="F42" s="14">
        <f>+SUM(D42:E42)</f>
        <v>0</v>
      </c>
      <c r="G42" s="12"/>
    </row>
    <row r="43" spans="2:7" ht="6" customHeight="1">
      <c r="B43" s="13"/>
      <c r="C43" s="13"/>
      <c r="G43" s="12"/>
    </row>
    <row r="44" spans="1:7" ht="12.75">
      <c r="A44" s="3" t="s">
        <v>40</v>
      </c>
      <c r="B44" s="13"/>
      <c r="C44" s="13"/>
      <c r="G44" s="12"/>
    </row>
    <row r="45" spans="1:7" ht="12.75">
      <c r="A45" s="27" t="s">
        <v>41</v>
      </c>
      <c r="B45" s="13">
        <v>2500</v>
      </c>
      <c r="C45" s="13">
        <v>1500</v>
      </c>
      <c r="D45" s="14">
        <f>+B45+C45</f>
        <v>4000</v>
      </c>
      <c r="F45" s="14">
        <f>+SUM(D45:E45)</f>
        <v>4000</v>
      </c>
      <c r="G45" s="15">
        <f>+F45</f>
        <v>4000</v>
      </c>
    </row>
    <row r="46" spans="1:7" ht="12.75">
      <c r="A46" s="27" t="s">
        <v>42</v>
      </c>
      <c r="B46" s="13">
        <v>200</v>
      </c>
      <c r="C46" s="13"/>
      <c r="D46" s="14">
        <f>+B46+C46</f>
        <v>200</v>
      </c>
      <c r="E46" s="14"/>
      <c r="F46" s="14">
        <f>+SUM(D46:E46)</f>
        <v>200</v>
      </c>
      <c r="G46" s="15">
        <f>+F46</f>
        <v>200</v>
      </c>
    </row>
    <row r="47" spans="2:7" ht="12.75">
      <c r="B47" s="13"/>
      <c r="C47" s="13"/>
      <c r="G47" s="12"/>
    </row>
    <row r="48" spans="1:7" ht="12.75">
      <c r="A48" s="3" t="s">
        <v>43</v>
      </c>
      <c r="B48" s="13"/>
      <c r="C48" s="13"/>
      <c r="G48" s="12"/>
    </row>
    <row r="49" spans="1:7" ht="12.75">
      <c r="A49" t="s">
        <v>44</v>
      </c>
      <c r="B49" s="13">
        <v>4800</v>
      </c>
      <c r="C49" s="13">
        <v>7000</v>
      </c>
      <c r="D49" s="14">
        <f>+B49+C49</f>
        <v>11800</v>
      </c>
      <c r="F49" s="14">
        <f>+SUM(D49:E49)</f>
        <v>11800</v>
      </c>
      <c r="G49" s="15">
        <f>+F49</f>
        <v>11800</v>
      </c>
    </row>
    <row r="50" spans="1:7" ht="12.75">
      <c r="A50" t="s">
        <v>45</v>
      </c>
      <c r="B50" s="13">
        <v>500</v>
      </c>
      <c r="C50" s="13">
        <v>1500</v>
      </c>
      <c r="D50" s="14">
        <f>+B50+C50</f>
        <v>2000</v>
      </c>
      <c r="F50" s="14">
        <f>+SUM(D50:E50)</f>
        <v>2000</v>
      </c>
      <c r="G50" s="15">
        <f>+F50</f>
        <v>2000</v>
      </c>
    </row>
    <row r="51" ht="12.75">
      <c r="G51" s="29"/>
    </row>
    <row r="52" spans="1:7" ht="12.75">
      <c r="A52" s="3" t="s">
        <v>46</v>
      </c>
      <c r="B52" s="24">
        <f>+SUM(B39:B50)</f>
        <v>32500</v>
      </c>
      <c r="C52" s="25">
        <f>+SUM(C39:C50)</f>
        <v>22000</v>
      </c>
      <c r="D52" s="25">
        <f>+SUM(D39:D50)</f>
        <v>54500</v>
      </c>
      <c r="E52" s="25">
        <f>+SUM(E39:E50)</f>
        <v>-700</v>
      </c>
      <c r="F52" s="25">
        <f>+SUM(F39:F50)</f>
        <v>53800</v>
      </c>
      <c r="G52" s="30">
        <f>+SUM(G39:G50)</f>
        <v>53800</v>
      </c>
    </row>
    <row r="55" spans="1:7" ht="12.75">
      <c r="A55" s="3" t="s">
        <v>10</v>
      </c>
      <c r="B55" s="5" t="s">
        <v>11</v>
      </c>
      <c r="C55" s="5" t="s">
        <v>12</v>
      </c>
      <c r="D55" s="5" t="s">
        <v>13</v>
      </c>
      <c r="E55" s="5" t="s">
        <v>14</v>
      </c>
      <c r="F55" s="5" t="s">
        <v>15</v>
      </c>
      <c r="G55" s="11" t="s">
        <v>16</v>
      </c>
    </row>
    <row r="56" ht="12.75">
      <c r="G56" s="12"/>
    </row>
    <row r="57" spans="1:7" ht="12.75">
      <c r="A57" t="s">
        <v>17</v>
      </c>
      <c r="B57" s="13">
        <v>15000</v>
      </c>
      <c r="C57" s="13">
        <v>6000</v>
      </c>
      <c r="D57" s="14">
        <f>+B57+C57</f>
        <v>21000</v>
      </c>
      <c r="E57" s="14">
        <f>-F17</f>
        <v>-1000</v>
      </c>
      <c r="F57" s="14">
        <f>+SUM(D57:E57)</f>
        <v>20000</v>
      </c>
      <c r="G57" s="15">
        <f aca="true" t="shared" si="1" ref="G57:G63">+F57</f>
        <v>20000</v>
      </c>
    </row>
    <row r="58" spans="1:7" ht="12.75">
      <c r="A58" t="s">
        <v>18</v>
      </c>
      <c r="B58" s="13">
        <v>-9000</v>
      </c>
      <c r="C58" s="13">
        <v>-3000</v>
      </c>
      <c r="D58" s="14">
        <f>+B58+C58</f>
        <v>-12000</v>
      </c>
      <c r="F58" s="14">
        <f>+SUM(D58:E58)</f>
        <v>-12000</v>
      </c>
      <c r="G58" s="15">
        <f>+F58</f>
        <v>-12000</v>
      </c>
    </row>
    <row r="59" spans="1:7" ht="12.75">
      <c r="A59" s="16" t="s">
        <v>19</v>
      </c>
      <c r="B59" s="17">
        <f>+SUM(B57:B58)</f>
        <v>6000</v>
      </c>
      <c r="C59" s="17">
        <f>+SUM(C57:C58)</f>
        <v>3000</v>
      </c>
      <c r="D59" s="18">
        <f>+B59+C59</f>
        <v>9000</v>
      </c>
      <c r="E59" s="17">
        <f>+SUM(E57:E57)</f>
        <v>-1000</v>
      </c>
      <c r="F59" s="18">
        <f>+SUM(F57:F58)</f>
        <v>8000</v>
      </c>
      <c r="G59" s="19">
        <f t="shared" si="1"/>
        <v>8000</v>
      </c>
    </row>
    <row r="60" spans="2:7" ht="12.75">
      <c r="B60" s="13"/>
      <c r="C60" s="13"/>
      <c r="D60" s="14"/>
      <c r="G60" s="15">
        <f t="shared" si="1"/>
        <v>0</v>
      </c>
    </row>
    <row r="61" spans="1:7" ht="12.75">
      <c r="A61" t="s">
        <v>20</v>
      </c>
      <c r="B61" s="13">
        <v>-100</v>
      </c>
      <c r="C61" s="13">
        <v>-80</v>
      </c>
      <c r="D61" s="14">
        <f>+B61+C61</f>
        <v>-180</v>
      </c>
      <c r="F61" s="14">
        <f>+SUM(D61:E61)</f>
        <v>-180</v>
      </c>
      <c r="G61" s="15">
        <f t="shared" si="1"/>
        <v>-180</v>
      </c>
    </row>
    <row r="62" spans="1:7" ht="12.75">
      <c r="A62" s="16" t="s">
        <v>21</v>
      </c>
      <c r="B62" s="17">
        <f>+SUM(B59:B61)</f>
        <v>5900</v>
      </c>
      <c r="C62" s="17">
        <f>+SUM(C59:C61)</f>
        <v>2920</v>
      </c>
      <c r="D62" s="18">
        <f>+B62+C62</f>
        <v>8820</v>
      </c>
      <c r="E62" s="17">
        <f>+SUM(E59:E61)</f>
        <v>-1000</v>
      </c>
      <c r="F62" s="18">
        <f>+SUM(F59:F61)</f>
        <v>7820</v>
      </c>
      <c r="G62" s="19">
        <f t="shared" si="1"/>
        <v>7820</v>
      </c>
    </row>
    <row r="63" spans="2:7" ht="12.75">
      <c r="B63" s="13"/>
      <c r="C63" s="13"/>
      <c r="D63" s="14"/>
      <c r="G63" s="15">
        <f t="shared" si="1"/>
        <v>0</v>
      </c>
    </row>
    <row r="64" spans="1:7" ht="12.75">
      <c r="A64" t="s">
        <v>22</v>
      </c>
      <c r="B64" s="13">
        <v>-2400</v>
      </c>
      <c r="C64" s="13">
        <v>-920</v>
      </c>
      <c r="D64" s="14">
        <f>+B64+C64</f>
        <v>-3320</v>
      </c>
      <c r="E64">
        <f>-E59*0.3</f>
        <v>300</v>
      </c>
      <c r="F64" s="14">
        <f>+SUM(D64:E64)</f>
        <v>-3020</v>
      </c>
      <c r="G64" s="15">
        <f>+F64</f>
        <v>-3020</v>
      </c>
    </row>
    <row r="65" spans="1:7" ht="12.75">
      <c r="A65" s="16" t="s">
        <v>23</v>
      </c>
      <c r="B65" s="17">
        <f>+B62+B64</f>
        <v>3500</v>
      </c>
      <c r="C65" s="17">
        <f>+SUM(C62:C64)</f>
        <v>2000</v>
      </c>
      <c r="D65" s="18">
        <f>+B65+C65</f>
        <v>5500</v>
      </c>
      <c r="E65" s="17">
        <f>+SUM(E62:E64)</f>
        <v>-700</v>
      </c>
      <c r="F65" s="18">
        <f>+SUM(F62:F64)</f>
        <v>4800</v>
      </c>
      <c r="G65" s="20">
        <f>+SUM(G62:G64)</f>
        <v>4800</v>
      </c>
    </row>
    <row r="68" ht="12.75">
      <c r="A68" s="3" t="s">
        <v>48</v>
      </c>
    </row>
    <row r="69" ht="12.75">
      <c r="A69" s="33" t="s">
        <v>49</v>
      </c>
    </row>
    <row r="70" ht="12.75">
      <c r="A70" s="34" t="s">
        <v>50</v>
      </c>
    </row>
    <row r="71" ht="12.75">
      <c r="A71" s="34" t="s">
        <v>51</v>
      </c>
    </row>
    <row r="72" spans="2:4" ht="12.75">
      <c r="B72" s="3" t="s">
        <v>56</v>
      </c>
      <c r="D72" s="3" t="s">
        <v>57</v>
      </c>
    </row>
    <row r="73" spans="2:6" ht="12.75">
      <c r="B73" s="35" t="s">
        <v>108</v>
      </c>
      <c r="C73" s="37" t="s">
        <v>31</v>
      </c>
      <c r="D73" s="35" t="s">
        <v>52</v>
      </c>
      <c r="E73" s="36"/>
      <c r="F73" s="38" t="s">
        <v>54</v>
      </c>
    </row>
    <row r="74" ht="12.75">
      <c r="F74" s="38" t="s">
        <v>53</v>
      </c>
    </row>
    <row r="75" ht="12.75">
      <c r="F75" s="38" t="s">
        <v>55</v>
      </c>
    </row>
    <row r="76" ht="12.75">
      <c r="F76" s="38" t="s">
        <v>58</v>
      </c>
    </row>
    <row r="77" ht="12.75">
      <c r="F77" s="38" t="s">
        <v>59</v>
      </c>
    </row>
    <row r="80" spans="2:6" ht="12.75">
      <c r="B80" s="35" t="s">
        <v>60</v>
      </c>
      <c r="C80" s="37" t="s">
        <v>31</v>
      </c>
      <c r="D80" s="35" t="s">
        <v>61</v>
      </c>
      <c r="E80" s="36"/>
      <c r="F80" s="38" t="s">
        <v>62</v>
      </c>
    </row>
    <row r="81" ht="12.75">
      <c r="F81" s="38" t="s">
        <v>63</v>
      </c>
    </row>
    <row r="82" ht="12.75">
      <c r="F82" s="38" t="s">
        <v>64</v>
      </c>
    </row>
    <row r="83" ht="12.75">
      <c r="F83" s="38" t="s">
        <v>65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2"/>
  <ignoredErrors>
    <ignoredError sqref="D4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tabSelected="1" zoomScale="80" zoomScaleNormal="80" zoomScalePageLayoutView="0" workbookViewId="0" topLeftCell="A9">
      <selection activeCell="A28" sqref="A28"/>
    </sheetView>
  </sheetViews>
  <sheetFormatPr defaultColWidth="9.140625" defaultRowHeight="12.75"/>
  <cols>
    <col min="1" max="1" width="21.421875" style="40" customWidth="1"/>
    <col min="2" max="2" width="27.00390625" style="40" bestFit="1" customWidth="1"/>
    <col min="3" max="3" width="12.421875" style="40" customWidth="1"/>
    <col min="4" max="4" width="12.00390625" style="40" customWidth="1"/>
    <col min="5" max="5" width="13.57421875" style="40" customWidth="1"/>
    <col min="6" max="6" width="15.421875" style="40" customWidth="1"/>
    <col min="7" max="7" width="13.28125" style="40" customWidth="1"/>
    <col min="8" max="16384" width="9.140625" style="40" customWidth="1"/>
  </cols>
  <sheetData>
    <row r="1" ht="12.75">
      <c r="A1" s="39" t="s">
        <v>111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39" t="s">
        <v>0</v>
      </c>
    </row>
    <row r="14" spans="1:2" ht="12.75">
      <c r="A14" s="40" t="s">
        <v>66</v>
      </c>
      <c r="B14" s="42"/>
    </row>
    <row r="15" spans="2:6" ht="12.75">
      <c r="B15" s="43" t="s">
        <v>1</v>
      </c>
      <c r="C15" s="39" t="s">
        <v>2</v>
      </c>
      <c r="D15" s="39" t="s">
        <v>3</v>
      </c>
      <c r="E15" s="39" t="s">
        <v>4</v>
      </c>
      <c r="F15" s="44" t="s">
        <v>5</v>
      </c>
    </row>
    <row r="16" spans="1:6" ht="12.75">
      <c r="A16" s="40" t="s">
        <v>67</v>
      </c>
      <c r="B16" s="45">
        <v>100</v>
      </c>
      <c r="C16" s="40">
        <v>100</v>
      </c>
      <c r="D16" s="45">
        <f>+B16*C16</f>
        <v>10000</v>
      </c>
      <c r="E16" s="40">
        <v>80</v>
      </c>
      <c r="F16" s="46">
        <f>+(C16-E16)*B16</f>
        <v>2000</v>
      </c>
    </row>
    <row r="17" ht="12.75">
      <c r="A17" s="47" t="s">
        <v>68</v>
      </c>
    </row>
    <row r="18" ht="12.75">
      <c r="A18" s="41"/>
    </row>
    <row r="19" ht="12.75">
      <c r="A19" s="48" t="s">
        <v>8</v>
      </c>
    </row>
    <row r="20" ht="12.75">
      <c r="A20" s="49" t="s">
        <v>109</v>
      </c>
    </row>
    <row r="21" ht="12.75">
      <c r="A21" s="49"/>
    </row>
    <row r="22" ht="12.75">
      <c r="A22" s="40" t="s">
        <v>70</v>
      </c>
    </row>
    <row r="24" spans="1:6" ht="12.75">
      <c r="A24" s="49"/>
      <c r="B24" s="39" t="s">
        <v>69</v>
      </c>
      <c r="C24" s="39" t="s">
        <v>2</v>
      </c>
      <c r="D24" s="39" t="s">
        <v>3</v>
      </c>
      <c r="E24" s="39" t="s">
        <v>4</v>
      </c>
      <c r="F24" s="39" t="s">
        <v>5</v>
      </c>
    </row>
    <row r="25" spans="1:7" ht="12.75">
      <c r="A25" s="40" t="s">
        <v>67</v>
      </c>
      <c r="B25" s="40">
        <f>+B16*60%</f>
        <v>60</v>
      </c>
      <c r="C25" s="40">
        <f>+C16</f>
        <v>100</v>
      </c>
      <c r="D25" s="45">
        <f>+B25*C25</f>
        <v>6000</v>
      </c>
      <c r="E25" s="40">
        <v>80</v>
      </c>
      <c r="F25" s="46">
        <f>+(C25-E25)*B25</f>
        <v>1200</v>
      </c>
      <c r="G25" s="68" t="s">
        <v>71</v>
      </c>
    </row>
    <row r="26" spans="1:7" ht="12.75">
      <c r="A26" s="49"/>
      <c r="G26" s="69" t="s">
        <v>72</v>
      </c>
    </row>
    <row r="27" ht="12.75">
      <c r="A27" s="48"/>
    </row>
    <row r="28" spans="2:7" ht="12.75">
      <c r="B28" s="44" t="s">
        <v>11</v>
      </c>
      <c r="C28" s="44" t="s">
        <v>12</v>
      </c>
      <c r="D28" s="44" t="s">
        <v>13</v>
      </c>
      <c r="E28" s="44" t="s">
        <v>14</v>
      </c>
      <c r="F28" s="44" t="s">
        <v>15</v>
      </c>
      <c r="G28" s="59" t="s">
        <v>16</v>
      </c>
    </row>
    <row r="29" spans="1:7" ht="12.75">
      <c r="A29" s="39" t="s">
        <v>24</v>
      </c>
      <c r="G29" s="60"/>
    </row>
    <row r="30" spans="1:7" ht="12.75">
      <c r="A30" s="40" t="s">
        <v>25</v>
      </c>
      <c r="B30" s="53">
        <v>10000</v>
      </c>
      <c r="C30" s="53">
        <v>10000</v>
      </c>
      <c r="D30" s="54">
        <f>+B30+C30</f>
        <v>20000</v>
      </c>
      <c r="E30" s="54"/>
      <c r="F30" s="54">
        <f>+SUM(D30:E30)</f>
        <v>20000</v>
      </c>
      <c r="G30" s="55">
        <f>+F30</f>
        <v>20000</v>
      </c>
    </row>
    <row r="31" spans="1:7" ht="12.75">
      <c r="A31" s="40" t="s">
        <v>26</v>
      </c>
      <c r="B31" s="53"/>
      <c r="C31" s="53"/>
      <c r="D31" s="54"/>
      <c r="E31" s="54"/>
      <c r="F31" s="54">
        <f>+SUM(D31:E31)</f>
        <v>0</v>
      </c>
      <c r="G31" s="55">
        <f>+F31</f>
        <v>0</v>
      </c>
    </row>
    <row r="32" spans="1:7" ht="12.75">
      <c r="A32" s="40" t="s">
        <v>27</v>
      </c>
      <c r="B32" s="53">
        <v>1000</v>
      </c>
      <c r="C32" s="53">
        <v>1000</v>
      </c>
      <c r="D32" s="54">
        <f>+B32+C32</f>
        <v>2000</v>
      </c>
      <c r="E32" s="54"/>
      <c r="F32" s="54">
        <f>+SUM(D32:E32)</f>
        <v>2000</v>
      </c>
      <c r="G32" s="55">
        <f>+F32</f>
        <v>2000</v>
      </c>
    </row>
    <row r="33" spans="1:7" ht="12.75">
      <c r="A33" s="40" t="s">
        <v>28</v>
      </c>
      <c r="B33" s="53">
        <v>11000</v>
      </c>
      <c r="C33" s="53"/>
      <c r="D33" s="54">
        <f>+B33+C33</f>
        <v>11000</v>
      </c>
      <c r="E33" s="54"/>
      <c r="F33" s="54">
        <f>+SUM(D33:E33)</f>
        <v>11000</v>
      </c>
      <c r="G33" s="55">
        <f>+F33</f>
        <v>11000</v>
      </c>
    </row>
    <row r="34" spans="1:7" ht="12.75">
      <c r="A34" s="40" t="s">
        <v>29</v>
      </c>
      <c r="B34" s="53"/>
      <c r="C34" s="53"/>
      <c r="D34" s="54"/>
      <c r="E34" s="54">
        <f>+E68</f>
        <v>360</v>
      </c>
      <c r="F34" s="54">
        <f>+SUM(D34:E34)</f>
        <v>360</v>
      </c>
      <c r="G34" s="55">
        <f>+F34</f>
        <v>360</v>
      </c>
    </row>
    <row r="35" spans="2:7" ht="12.75">
      <c r="B35" s="53"/>
      <c r="C35" s="53"/>
      <c r="D35" s="54"/>
      <c r="E35" s="54"/>
      <c r="F35" s="54"/>
      <c r="G35" s="55"/>
    </row>
    <row r="36" spans="1:7" ht="12.75">
      <c r="A36" s="39" t="s">
        <v>30</v>
      </c>
      <c r="B36" s="53"/>
      <c r="C36" s="53"/>
      <c r="D36" s="54"/>
      <c r="E36" s="54"/>
      <c r="F36" s="54"/>
      <c r="G36" s="55"/>
    </row>
    <row r="37" spans="1:7" ht="12.75">
      <c r="A37" s="40" t="s">
        <v>32</v>
      </c>
      <c r="B37" s="53">
        <v>3000</v>
      </c>
      <c r="C37" s="53">
        <v>7500</v>
      </c>
      <c r="D37" s="54">
        <f>+B37+C37</f>
        <v>10500</v>
      </c>
      <c r="E37" s="54">
        <f>-F25</f>
        <v>-1200</v>
      </c>
      <c r="F37" s="54">
        <f>+SUM(D37:E37)</f>
        <v>9300</v>
      </c>
      <c r="G37" s="55">
        <f>+F37</f>
        <v>9300</v>
      </c>
    </row>
    <row r="38" spans="1:7" ht="12.75">
      <c r="A38" s="40" t="s">
        <v>33</v>
      </c>
      <c r="B38" s="53">
        <v>5000</v>
      </c>
      <c r="C38" s="53">
        <v>2000</v>
      </c>
      <c r="D38" s="54">
        <f>+B38+C38</f>
        <v>7000</v>
      </c>
      <c r="E38" s="54"/>
      <c r="F38" s="54">
        <f>+SUM(D38:E38)</f>
        <v>7000</v>
      </c>
      <c r="G38" s="55">
        <f>+F38</f>
        <v>7000</v>
      </c>
    </row>
    <row r="39" spans="1:7" ht="12.75">
      <c r="A39" s="40" t="s">
        <v>34</v>
      </c>
      <c r="B39" s="53">
        <v>2500</v>
      </c>
      <c r="C39" s="53">
        <v>1500</v>
      </c>
      <c r="D39" s="54">
        <f>+B39+C39</f>
        <v>4000</v>
      </c>
      <c r="E39" s="54"/>
      <c r="F39" s="54">
        <f>+SUM(D39:E39)</f>
        <v>4000</v>
      </c>
      <c r="G39" s="55">
        <f>+F39</f>
        <v>4000</v>
      </c>
    </row>
    <row r="40" spans="2:7" ht="12.75">
      <c r="B40" s="54"/>
      <c r="C40" s="54"/>
      <c r="D40" s="54"/>
      <c r="E40" s="54"/>
      <c r="F40" s="54"/>
      <c r="G40" s="61"/>
    </row>
    <row r="41" spans="1:7" ht="12.75">
      <c r="A41" s="39" t="s">
        <v>35</v>
      </c>
      <c r="B41" s="62">
        <f aca="true" t="shared" si="0" ref="B41:G41">+SUM(B30:B39)</f>
        <v>32500</v>
      </c>
      <c r="C41" s="63">
        <f t="shared" si="0"/>
        <v>22000</v>
      </c>
      <c r="D41" s="63">
        <f>+SUM(D30:D39)</f>
        <v>54500</v>
      </c>
      <c r="E41" s="63">
        <f>+SUM(E30:E39)</f>
        <v>-840</v>
      </c>
      <c r="F41" s="63">
        <f t="shared" si="0"/>
        <v>53660</v>
      </c>
      <c r="G41" s="58">
        <f t="shared" si="0"/>
        <v>53660</v>
      </c>
    </row>
    <row r="42" ht="6" customHeight="1"/>
    <row r="43" ht="12.75">
      <c r="A43" s="39" t="s">
        <v>36</v>
      </c>
    </row>
    <row r="44" spans="1:7" ht="12.75">
      <c r="A44" s="40" t="s">
        <v>37</v>
      </c>
      <c r="B44" s="53">
        <v>20000</v>
      </c>
      <c r="C44" s="53">
        <v>9600</v>
      </c>
      <c r="D44" s="54">
        <f>+B44+C44</f>
        <v>29600</v>
      </c>
      <c r="E44" s="54"/>
      <c r="F44" s="54">
        <f>+SUM(D44:E44)</f>
        <v>29600</v>
      </c>
      <c r="G44" s="64">
        <f>+F44</f>
        <v>29600</v>
      </c>
    </row>
    <row r="45" spans="1:7" ht="12.75">
      <c r="A45" s="40" t="s">
        <v>38</v>
      </c>
      <c r="B45" s="53">
        <v>1000</v>
      </c>
      <c r="C45" s="53">
        <v>400</v>
      </c>
      <c r="D45" s="54">
        <f>+B45+C45</f>
        <v>1400</v>
      </c>
      <c r="E45" s="54"/>
      <c r="F45" s="54">
        <f>+SUM(D45:E45)</f>
        <v>1400</v>
      </c>
      <c r="G45" s="55">
        <f>+F45</f>
        <v>1400</v>
      </c>
    </row>
    <row r="46" spans="1:7" ht="12.75">
      <c r="A46" s="65" t="s">
        <v>39</v>
      </c>
      <c r="B46" s="53">
        <f>+B69</f>
        <v>3500</v>
      </c>
      <c r="C46" s="53">
        <f>+C69</f>
        <v>2000</v>
      </c>
      <c r="D46" s="54">
        <f>+B46+C46</f>
        <v>5500</v>
      </c>
      <c r="E46" s="54">
        <f>+E69</f>
        <v>-840</v>
      </c>
      <c r="F46" s="54">
        <f>+SUM(D46:E46)</f>
        <v>4660</v>
      </c>
      <c r="G46" s="55">
        <f>+F46</f>
        <v>4660</v>
      </c>
    </row>
    <row r="47" spans="2:7" ht="3" customHeight="1">
      <c r="B47" s="53"/>
      <c r="C47" s="53"/>
      <c r="F47" s="54">
        <f>+SUM(D47:E47)</f>
        <v>0</v>
      </c>
      <c r="G47" s="52"/>
    </row>
    <row r="48" spans="1:7" ht="12.75">
      <c r="A48" s="39" t="s">
        <v>40</v>
      </c>
      <c r="B48" s="53"/>
      <c r="C48" s="53"/>
      <c r="G48" s="52"/>
    </row>
    <row r="49" spans="1:7" ht="12.75">
      <c r="A49" s="40" t="s">
        <v>41</v>
      </c>
      <c r="B49" s="53">
        <v>2500</v>
      </c>
      <c r="C49" s="53">
        <v>1500</v>
      </c>
      <c r="D49" s="54">
        <f>+B49+C49</f>
        <v>4000</v>
      </c>
      <c r="F49" s="54">
        <f>+SUM(D49:E49)</f>
        <v>4000</v>
      </c>
      <c r="G49" s="55">
        <f>+F49</f>
        <v>4000</v>
      </c>
    </row>
    <row r="50" spans="1:7" ht="12.75">
      <c r="A50" s="40" t="s">
        <v>42</v>
      </c>
      <c r="B50" s="53">
        <v>200</v>
      </c>
      <c r="C50" s="53"/>
      <c r="D50" s="54">
        <f>+B50+C50</f>
        <v>200</v>
      </c>
      <c r="E50" s="54"/>
      <c r="F50" s="54">
        <f>+SUM(D50:E50)</f>
        <v>200</v>
      </c>
      <c r="G50" s="55">
        <f>+F50</f>
        <v>200</v>
      </c>
    </row>
    <row r="51" spans="2:7" ht="12.75">
      <c r="B51" s="53"/>
      <c r="C51" s="53"/>
      <c r="G51" s="52"/>
    </row>
    <row r="52" spans="1:7" ht="12.75">
      <c r="A52" s="39" t="s">
        <v>43</v>
      </c>
      <c r="B52" s="53"/>
      <c r="C52" s="53"/>
      <c r="G52" s="52"/>
    </row>
    <row r="53" spans="1:7" ht="12.75">
      <c r="A53" s="40" t="s">
        <v>44</v>
      </c>
      <c r="B53" s="53">
        <v>4800</v>
      </c>
      <c r="C53" s="53">
        <v>7000</v>
      </c>
      <c r="D53" s="54">
        <f>+B53+C53</f>
        <v>11800</v>
      </c>
      <c r="F53" s="54">
        <f>+SUM(D53:E53)</f>
        <v>11800</v>
      </c>
      <c r="G53" s="55">
        <f>+F53</f>
        <v>11800</v>
      </c>
    </row>
    <row r="54" spans="1:7" ht="12.75">
      <c r="A54" s="40" t="s">
        <v>45</v>
      </c>
      <c r="B54" s="53">
        <v>500</v>
      </c>
      <c r="C54" s="53">
        <v>1500</v>
      </c>
      <c r="D54" s="54">
        <f>+B54+C54</f>
        <v>2000</v>
      </c>
      <c r="F54" s="54">
        <f>+SUM(D54:E54)</f>
        <v>2000</v>
      </c>
      <c r="G54" s="55">
        <f>+F54</f>
        <v>2000</v>
      </c>
    </row>
    <row r="55" ht="12.75">
      <c r="G55" s="66"/>
    </row>
    <row r="56" spans="1:7" ht="12.75">
      <c r="A56" s="39" t="s">
        <v>46</v>
      </c>
      <c r="B56" s="62">
        <f>+SUM(B44:B54)</f>
        <v>32500</v>
      </c>
      <c r="C56" s="63">
        <f>+SUM(C44:C54)</f>
        <v>22000</v>
      </c>
      <c r="D56" s="63">
        <f>+SUM(D44:D54)</f>
        <v>54500</v>
      </c>
      <c r="E56" s="63">
        <f>+SUM(E44:E54)</f>
        <v>-840</v>
      </c>
      <c r="F56" s="63">
        <f>+SUM(F44:F54)</f>
        <v>53660</v>
      </c>
      <c r="G56" s="67">
        <f>+SUM(G44:G54)</f>
        <v>53660</v>
      </c>
    </row>
    <row r="59" spans="1:7" ht="12.75">
      <c r="A59" s="39" t="s">
        <v>10</v>
      </c>
      <c r="B59" s="44" t="s">
        <v>11</v>
      </c>
      <c r="C59" s="44" t="s">
        <v>12</v>
      </c>
      <c r="D59" s="44" t="s">
        <v>13</v>
      </c>
      <c r="E59" s="44" t="s">
        <v>14</v>
      </c>
      <c r="F59" s="44" t="s">
        <v>15</v>
      </c>
      <c r="G59" s="51" t="s">
        <v>16</v>
      </c>
    </row>
    <row r="60" ht="12.75">
      <c r="G60" s="52"/>
    </row>
    <row r="61" spans="1:7" ht="12.75">
      <c r="A61" s="40" t="s">
        <v>17</v>
      </c>
      <c r="B61" s="53">
        <v>15000</v>
      </c>
      <c r="C61" s="53">
        <v>6000</v>
      </c>
      <c r="D61" s="54">
        <f>+B61+C61</f>
        <v>21000</v>
      </c>
      <c r="E61" s="54">
        <v>-1200</v>
      </c>
      <c r="F61" s="54">
        <f>+SUM(D61:E61)</f>
        <v>19800</v>
      </c>
      <c r="G61" s="55">
        <f aca="true" t="shared" si="1" ref="G61:G68">+F61</f>
        <v>19800</v>
      </c>
    </row>
    <row r="62" spans="1:7" ht="12.75">
      <c r="A62" s="40" t="s">
        <v>18</v>
      </c>
      <c r="B62" s="53">
        <v>-9000</v>
      </c>
      <c r="C62" s="53">
        <v>-3000</v>
      </c>
      <c r="D62" s="54">
        <f>+B62+C62</f>
        <v>-12000</v>
      </c>
      <c r="E62" s="54"/>
      <c r="F62" s="54">
        <f>+SUM(D62:E62)</f>
        <v>-12000</v>
      </c>
      <c r="G62" s="55">
        <f>+F62</f>
        <v>-12000</v>
      </c>
    </row>
    <row r="63" spans="1:7" ht="12.75">
      <c r="A63" s="47" t="s">
        <v>19</v>
      </c>
      <c r="B63" s="17">
        <f>+SUM(B61:B62)</f>
        <v>6000</v>
      </c>
      <c r="C63" s="17">
        <f>+SUM(C61:C62)</f>
        <v>3000</v>
      </c>
      <c r="D63" s="56">
        <f>+B63+C63</f>
        <v>9000</v>
      </c>
      <c r="E63" s="17">
        <f>+SUM(E61:E62)</f>
        <v>-1200</v>
      </c>
      <c r="F63" s="56">
        <f>+SUM(F61:F62)</f>
        <v>7800</v>
      </c>
      <c r="G63" s="57">
        <f t="shared" si="1"/>
        <v>7800</v>
      </c>
    </row>
    <row r="64" spans="2:7" ht="12.75">
      <c r="B64" s="53"/>
      <c r="C64" s="53"/>
      <c r="D64" s="54"/>
      <c r="G64" s="55">
        <f t="shared" si="1"/>
        <v>0</v>
      </c>
    </row>
    <row r="65" spans="1:7" ht="12.75">
      <c r="A65" s="40" t="s">
        <v>20</v>
      </c>
      <c r="B65" s="53">
        <v>-100</v>
      </c>
      <c r="C65" s="53">
        <v>-80</v>
      </c>
      <c r="D65" s="54">
        <f>+B65+C65</f>
        <v>-180</v>
      </c>
      <c r="F65" s="54">
        <f>+SUM(D65:E65)</f>
        <v>-180</v>
      </c>
      <c r="G65" s="55">
        <f t="shared" si="1"/>
        <v>-180</v>
      </c>
    </row>
    <row r="66" spans="1:7" ht="12.75">
      <c r="A66" s="47" t="s">
        <v>21</v>
      </c>
      <c r="B66" s="17">
        <f>+SUM(B63:B65)</f>
        <v>5900</v>
      </c>
      <c r="C66" s="17">
        <f>+SUM(C63:C65)</f>
        <v>2920</v>
      </c>
      <c r="D66" s="56">
        <f>+B66+C66</f>
        <v>8820</v>
      </c>
      <c r="E66" s="17">
        <f>+SUM(E63:E65)</f>
        <v>-1200</v>
      </c>
      <c r="F66" s="56">
        <f>+SUM(F63:F65)</f>
        <v>7620</v>
      </c>
      <c r="G66" s="55">
        <f t="shared" si="1"/>
        <v>7620</v>
      </c>
    </row>
    <row r="67" spans="2:7" ht="12.75">
      <c r="B67" s="53"/>
      <c r="C67" s="53"/>
      <c r="D67" s="54"/>
      <c r="G67" s="55">
        <f t="shared" si="1"/>
        <v>0</v>
      </c>
    </row>
    <row r="68" spans="1:7" ht="12.75">
      <c r="A68" s="40" t="s">
        <v>22</v>
      </c>
      <c r="B68" s="53">
        <v>-2400</v>
      </c>
      <c r="C68" s="53">
        <v>-920</v>
      </c>
      <c r="D68" s="54">
        <f>+B68+C68</f>
        <v>-3320</v>
      </c>
      <c r="E68" s="40">
        <f>-E63*0.3</f>
        <v>360</v>
      </c>
      <c r="F68" s="54">
        <f>+SUM(D68:E68)</f>
        <v>-2960</v>
      </c>
      <c r="G68" s="55">
        <f t="shared" si="1"/>
        <v>-2960</v>
      </c>
    </row>
    <row r="69" spans="1:7" ht="12.75">
      <c r="A69" s="47" t="s">
        <v>23</v>
      </c>
      <c r="B69" s="17">
        <f>+B66+B68</f>
        <v>3500</v>
      </c>
      <c r="C69" s="17">
        <f>+SUM(C66:C68)</f>
        <v>2000</v>
      </c>
      <c r="D69" s="56">
        <f>+B69+C69</f>
        <v>5500</v>
      </c>
      <c r="E69" s="17">
        <f>+SUM(E66:E68)</f>
        <v>-840</v>
      </c>
      <c r="F69" s="56">
        <f>+SUM(F66:F68)</f>
        <v>4660</v>
      </c>
      <c r="G69" s="58">
        <f>+SUM(G66:G68)</f>
        <v>4660</v>
      </c>
    </row>
    <row r="72" spans="1:8" ht="12.75">
      <c r="A72" s="3" t="s">
        <v>48</v>
      </c>
      <c r="B72"/>
      <c r="C72"/>
      <c r="D72"/>
      <c r="E72"/>
      <c r="F72"/>
      <c r="G72"/>
      <c r="H72"/>
    </row>
    <row r="73" spans="1:8" ht="12.75">
      <c r="A73" s="33" t="s">
        <v>73</v>
      </c>
      <c r="B73"/>
      <c r="C73"/>
      <c r="D73"/>
      <c r="E73"/>
      <c r="F73"/>
      <c r="G73"/>
      <c r="H73"/>
    </row>
    <row r="74" spans="1:8" ht="12.75">
      <c r="A74" s="34" t="s">
        <v>74</v>
      </c>
      <c r="B74"/>
      <c r="C74"/>
      <c r="D74"/>
      <c r="E74"/>
      <c r="F74"/>
      <c r="G74"/>
      <c r="H74"/>
    </row>
    <row r="75" spans="1:8" ht="12.75">
      <c r="A75" s="34" t="s">
        <v>51</v>
      </c>
      <c r="B75"/>
      <c r="C75"/>
      <c r="D75"/>
      <c r="E75"/>
      <c r="F75"/>
      <c r="G75"/>
      <c r="H75"/>
    </row>
    <row r="76" spans="1:8" ht="12.75">
      <c r="A76"/>
      <c r="B76" s="3" t="s">
        <v>56</v>
      </c>
      <c r="C76"/>
      <c r="D76" s="3" t="s">
        <v>57</v>
      </c>
      <c r="E76"/>
      <c r="F76"/>
      <c r="G76"/>
      <c r="H76"/>
    </row>
    <row r="77" spans="1:8" ht="12.75">
      <c r="A77"/>
      <c r="B77" s="35" t="s">
        <v>108</v>
      </c>
      <c r="C77" s="37" t="s">
        <v>31</v>
      </c>
      <c r="D77" s="35" t="s">
        <v>52</v>
      </c>
      <c r="E77" s="36"/>
      <c r="F77" s="38" t="s">
        <v>54</v>
      </c>
      <c r="G77"/>
      <c r="H77"/>
    </row>
    <row r="78" spans="1:8" ht="12.75">
      <c r="A78"/>
      <c r="B78"/>
      <c r="C78"/>
      <c r="D78"/>
      <c r="E78"/>
      <c r="F78" s="38" t="s">
        <v>53</v>
      </c>
      <c r="G78"/>
      <c r="H78"/>
    </row>
    <row r="79" spans="1:8" ht="12.75">
      <c r="A79"/>
      <c r="B79"/>
      <c r="C79"/>
      <c r="D79"/>
      <c r="E79"/>
      <c r="F79" s="38" t="s">
        <v>75</v>
      </c>
      <c r="G79"/>
      <c r="H79"/>
    </row>
    <row r="80" spans="1:8" ht="12.75">
      <c r="A80"/>
      <c r="B80"/>
      <c r="C80"/>
      <c r="D80"/>
      <c r="E80"/>
      <c r="F80" s="38" t="s">
        <v>58</v>
      </c>
      <c r="G80"/>
      <c r="H80"/>
    </row>
    <row r="81" spans="1:8" ht="12.75">
      <c r="A81"/>
      <c r="B81"/>
      <c r="C81"/>
      <c r="D81"/>
      <c r="E81"/>
      <c r="F81" s="38" t="s">
        <v>59</v>
      </c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 s="35" t="s">
        <v>60</v>
      </c>
      <c r="C84" s="37" t="s">
        <v>31</v>
      </c>
      <c r="D84" s="35" t="s">
        <v>61</v>
      </c>
      <c r="E84" s="36"/>
      <c r="F84" s="38" t="s">
        <v>62</v>
      </c>
      <c r="G84"/>
      <c r="H84"/>
    </row>
    <row r="85" spans="1:8" ht="12.75">
      <c r="A85"/>
      <c r="B85"/>
      <c r="C85"/>
      <c r="D85"/>
      <c r="E85"/>
      <c r="F85" s="38" t="s">
        <v>63</v>
      </c>
      <c r="G85"/>
      <c r="H85"/>
    </row>
    <row r="86" spans="1:8" ht="12.75">
      <c r="A86"/>
      <c r="B86"/>
      <c r="C86"/>
      <c r="D86"/>
      <c r="E86"/>
      <c r="F86" s="38" t="s">
        <v>64</v>
      </c>
      <c r="G86"/>
      <c r="H86"/>
    </row>
    <row r="87" spans="1:8" ht="12.75">
      <c r="A87"/>
      <c r="B87"/>
      <c r="C87"/>
      <c r="D87"/>
      <c r="E87"/>
      <c r="F87" s="38" t="s">
        <v>65</v>
      </c>
      <c r="G87"/>
      <c r="H8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2"/>
  <ignoredErrors>
    <ignoredError sqref="D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zoomScale="80" zoomScaleNormal="80" zoomScalePageLayoutView="0" workbookViewId="0" topLeftCell="A22">
      <selection activeCell="A56" sqref="A40:A56"/>
    </sheetView>
  </sheetViews>
  <sheetFormatPr defaultColWidth="9.140625" defaultRowHeight="12.75"/>
  <cols>
    <col min="1" max="1" width="23.00390625" style="40" customWidth="1"/>
    <col min="2" max="2" width="26.8515625" style="40" customWidth="1"/>
    <col min="3" max="3" width="12.421875" style="40" customWidth="1"/>
    <col min="4" max="4" width="12.00390625" style="40" customWidth="1"/>
    <col min="5" max="5" width="13.57421875" style="40" customWidth="1"/>
    <col min="6" max="6" width="15.421875" style="40" customWidth="1"/>
    <col min="7" max="7" width="13.28125" style="40" customWidth="1"/>
    <col min="8" max="8" width="9.140625" style="40" customWidth="1"/>
    <col min="9" max="9" width="10.57421875" style="40" customWidth="1"/>
    <col min="10" max="16384" width="9.140625" style="40" customWidth="1"/>
  </cols>
  <sheetData>
    <row r="1" ht="12.75">
      <c r="A1" s="39" t="s">
        <v>112</v>
      </c>
    </row>
    <row r="14" ht="12.75">
      <c r="A14" s="70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39" t="s">
        <v>0</v>
      </c>
    </row>
    <row r="21" spans="1:2" ht="12.75">
      <c r="A21" s="40" t="s">
        <v>76</v>
      </c>
      <c r="B21" s="42"/>
    </row>
    <row r="22" spans="2:6" ht="12.75">
      <c r="B22" s="43"/>
      <c r="C22" s="39"/>
      <c r="D22" s="39"/>
      <c r="E22" s="39"/>
      <c r="F22" s="44"/>
    </row>
    <row r="23" spans="1:6" ht="12.75">
      <c r="A23" s="40" t="s">
        <v>77</v>
      </c>
      <c r="B23" s="71">
        <v>6000</v>
      </c>
      <c r="C23" s="39"/>
      <c r="D23" s="39"/>
      <c r="E23" s="39"/>
      <c r="F23" s="44"/>
    </row>
    <row r="24" spans="1:6" ht="12.75">
      <c r="A24" s="40" t="s">
        <v>78</v>
      </c>
      <c r="B24" s="72">
        <v>-3600</v>
      </c>
      <c r="C24" s="39"/>
      <c r="D24" s="39"/>
      <c r="E24" s="39"/>
      <c r="F24" s="44"/>
    </row>
    <row r="25" spans="1:6" ht="12.75">
      <c r="A25" s="40" t="s">
        <v>79</v>
      </c>
      <c r="B25" s="73">
        <f>+B23+B24</f>
        <v>2400</v>
      </c>
      <c r="C25" s="39"/>
      <c r="D25" s="39"/>
      <c r="E25" s="39"/>
      <c r="F25" s="44"/>
    </row>
    <row r="26" spans="2:6" ht="12.75">
      <c r="B26" s="43"/>
      <c r="C26" s="39"/>
      <c r="D26" s="39"/>
      <c r="E26" s="39"/>
      <c r="F26" s="44"/>
    </row>
    <row r="27" spans="1:6" ht="12.75">
      <c r="A27" s="40" t="s">
        <v>80</v>
      </c>
      <c r="B27" s="74"/>
      <c r="D27" s="74"/>
      <c r="E27" s="54"/>
      <c r="F27" s="46"/>
    </row>
    <row r="28" spans="1:2" ht="12.75">
      <c r="A28" s="41" t="s">
        <v>81</v>
      </c>
      <c r="B28" s="75">
        <v>0.3</v>
      </c>
    </row>
    <row r="29" ht="12.75">
      <c r="A29" s="41"/>
    </row>
    <row r="30" spans="1:6" ht="12.75">
      <c r="A30" s="48" t="s">
        <v>82</v>
      </c>
      <c r="F30" s="46"/>
    </row>
    <row r="31" spans="1:6" ht="12.75">
      <c r="A31" s="48"/>
      <c r="B31" s="40" t="s">
        <v>83</v>
      </c>
      <c r="F31" s="46"/>
    </row>
    <row r="32" spans="1:6" ht="12.75">
      <c r="A32" s="48"/>
      <c r="B32" s="40" t="s">
        <v>84</v>
      </c>
      <c r="F32" s="46"/>
    </row>
    <row r="33" ht="12.75">
      <c r="A33" s="48"/>
    </row>
    <row r="34" spans="1:2" ht="12.75">
      <c r="A34" s="76" t="s">
        <v>85</v>
      </c>
      <c r="B34" s="77">
        <f>4000-2400</f>
        <v>1600</v>
      </c>
    </row>
    <row r="35" spans="1:2" ht="12.75">
      <c r="A35" s="40" t="s">
        <v>86</v>
      </c>
      <c r="B35" s="40">
        <f>+B23*10%</f>
        <v>600</v>
      </c>
    </row>
    <row r="36" spans="1:2" ht="12.75">
      <c r="A36" s="40" t="s">
        <v>87</v>
      </c>
      <c r="B36" s="40">
        <f>4000*20%</f>
        <v>800</v>
      </c>
    </row>
    <row r="37" spans="1:2" ht="12.75">
      <c r="A37" s="76" t="s">
        <v>88</v>
      </c>
      <c r="B37" s="76">
        <f>+B36-B35</f>
        <v>200</v>
      </c>
    </row>
    <row r="38" ht="12.75">
      <c r="A38" s="49"/>
    </row>
    <row r="39" ht="12.75">
      <c r="F39" s="50"/>
    </row>
    <row r="40" spans="2:7" ht="12.75">
      <c r="B40" s="44" t="s">
        <v>11</v>
      </c>
      <c r="C40" s="44" t="s">
        <v>12</v>
      </c>
      <c r="D40" s="44" t="s">
        <v>13</v>
      </c>
      <c r="E40" s="44" t="s">
        <v>14</v>
      </c>
      <c r="F40" s="44" t="s">
        <v>15</v>
      </c>
      <c r="G40" s="59" t="s">
        <v>16</v>
      </c>
    </row>
    <row r="41" spans="1:7" ht="12.75">
      <c r="A41" s="39" t="s">
        <v>24</v>
      </c>
      <c r="G41" s="60"/>
    </row>
    <row r="42" spans="1:7" ht="12.75">
      <c r="A42" s="40" t="s">
        <v>25</v>
      </c>
      <c r="B42" s="72">
        <v>8200</v>
      </c>
      <c r="C42" s="72">
        <v>13600</v>
      </c>
      <c r="D42" s="54">
        <f>+B42+C42</f>
        <v>21800</v>
      </c>
      <c r="E42" s="54">
        <f>+E75+E77</f>
        <v>-1400</v>
      </c>
      <c r="F42" s="54">
        <f>+SUM(D42:E42)</f>
        <v>20400</v>
      </c>
      <c r="G42" s="55">
        <f>+F42</f>
        <v>20400</v>
      </c>
    </row>
    <row r="43" spans="1:7" ht="12.75">
      <c r="A43" s="40" t="s">
        <v>26</v>
      </c>
      <c r="B43" s="72"/>
      <c r="C43" s="72"/>
      <c r="D43" s="54"/>
      <c r="E43" s="54"/>
      <c r="F43" s="54">
        <f>+SUM(D43:E43)</f>
        <v>0</v>
      </c>
      <c r="G43" s="55">
        <f>+F43</f>
        <v>0</v>
      </c>
    </row>
    <row r="44" spans="1:7" ht="12.75">
      <c r="A44" s="40" t="s">
        <v>27</v>
      </c>
      <c r="B44" s="72">
        <v>1000</v>
      </c>
      <c r="C44" s="72">
        <v>600</v>
      </c>
      <c r="D44" s="54">
        <f>+B44+C44</f>
        <v>1600</v>
      </c>
      <c r="E44" s="54"/>
      <c r="F44" s="54">
        <f>+SUM(D44:E44)</f>
        <v>1600</v>
      </c>
      <c r="G44" s="55">
        <f>+F44</f>
        <v>1600</v>
      </c>
    </row>
    <row r="45" spans="1:7" ht="12.75">
      <c r="A45" s="40" t="s">
        <v>28</v>
      </c>
      <c r="B45" s="72">
        <v>11000</v>
      </c>
      <c r="C45" s="72"/>
      <c r="D45" s="54">
        <f>+B45+C45</f>
        <v>11000</v>
      </c>
      <c r="E45" s="54"/>
      <c r="F45" s="54">
        <f>+SUM(D45:E45)</f>
        <v>11000</v>
      </c>
      <c r="G45" s="55">
        <f>+F45</f>
        <v>11000</v>
      </c>
    </row>
    <row r="46" spans="1:13" ht="12.75">
      <c r="A46" s="40" t="s">
        <v>29</v>
      </c>
      <c r="B46" s="72"/>
      <c r="C46" s="72"/>
      <c r="D46" s="54"/>
      <c r="E46" s="54">
        <f>-E75*B28</f>
        <v>480</v>
      </c>
      <c r="F46" s="54">
        <f>+SUM(D46:E46)</f>
        <v>480</v>
      </c>
      <c r="G46" s="55">
        <f>+F46</f>
        <v>480</v>
      </c>
      <c r="M46" s="65"/>
    </row>
    <row r="47" spans="2:7" ht="12.75">
      <c r="B47" s="72"/>
      <c r="C47" s="72"/>
      <c r="D47" s="54"/>
      <c r="E47" s="54"/>
      <c r="F47" s="54"/>
      <c r="G47" s="55"/>
    </row>
    <row r="48" spans="1:7" ht="12.75">
      <c r="A48" s="39" t="s">
        <v>30</v>
      </c>
      <c r="B48" s="72"/>
      <c r="C48" s="72"/>
      <c r="D48" s="54"/>
      <c r="E48" s="54"/>
      <c r="F48" s="54"/>
      <c r="G48" s="55"/>
    </row>
    <row r="49" spans="1:7" ht="12.75">
      <c r="A49" s="40" t="s">
        <v>32</v>
      </c>
      <c r="B49" s="72">
        <v>3000</v>
      </c>
      <c r="C49" s="72">
        <v>2500</v>
      </c>
      <c r="D49" s="54">
        <f>+B49+C49</f>
        <v>5500</v>
      </c>
      <c r="E49" s="54">
        <f>-E27</f>
        <v>0</v>
      </c>
      <c r="F49" s="54">
        <f>+SUM(D49:E49)</f>
        <v>5500</v>
      </c>
      <c r="G49" s="55">
        <f>+F49</f>
        <v>5500</v>
      </c>
    </row>
    <row r="50" spans="1:7" ht="12.75">
      <c r="A50" s="40" t="s">
        <v>33</v>
      </c>
      <c r="B50" s="72">
        <v>4000</v>
      </c>
      <c r="C50" s="72">
        <v>2000</v>
      </c>
      <c r="D50" s="54">
        <f>+B50+C50</f>
        <v>6000</v>
      </c>
      <c r="E50" s="54"/>
      <c r="F50" s="54">
        <f>+SUM(D50:E50)</f>
        <v>6000</v>
      </c>
      <c r="G50" s="55">
        <f>+F50</f>
        <v>6000</v>
      </c>
    </row>
    <row r="51" spans="1:13" ht="12.75">
      <c r="A51" s="40" t="s">
        <v>34</v>
      </c>
      <c r="B51" s="72">
        <v>5900</v>
      </c>
      <c r="C51" s="72">
        <v>1700</v>
      </c>
      <c r="D51" s="54">
        <f>+B51+C51</f>
        <v>7600</v>
      </c>
      <c r="E51" s="54"/>
      <c r="F51" s="54">
        <f>+SUM(D51:E51)</f>
        <v>7600</v>
      </c>
      <c r="G51" s="55">
        <f>+F51</f>
        <v>7600</v>
      </c>
      <c r="M51" s="54"/>
    </row>
    <row r="52" spans="2:7" ht="12.75">
      <c r="B52" s="54"/>
      <c r="C52" s="54"/>
      <c r="D52" s="54"/>
      <c r="E52" s="54"/>
      <c r="F52" s="54"/>
      <c r="G52" s="61"/>
    </row>
    <row r="53" spans="1:7" ht="12.75">
      <c r="A53" s="39" t="s">
        <v>35</v>
      </c>
      <c r="B53" s="62">
        <f aca="true" t="shared" si="0" ref="B53:G53">+SUM(B42:B51)</f>
        <v>33100</v>
      </c>
      <c r="C53" s="63">
        <f t="shared" si="0"/>
        <v>20400</v>
      </c>
      <c r="D53" s="63">
        <f t="shared" si="0"/>
        <v>53500</v>
      </c>
      <c r="E53" s="63">
        <f>+SUM(E42:E51)</f>
        <v>-920</v>
      </c>
      <c r="F53" s="63">
        <f t="shared" si="0"/>
        <v>52580</v>
      </c>
      <c r="G53" s="58">
        <f t="shared" si="0"/>
        <v>52580</v>
      </c>
    </row>
    <row r="54" ht="6" customHeight="1"/>
    <row r="55" ht="12.75">
      <c r="A55" s="39" t="s">
        <v>36</v>
      </c>
    </row>
    <row r="56" spans="1:7" ht="12.75">
      <c r="A56" s="40" t="s">
        <v>37</v>
      </c>
      <c r="B56" s="72">
        <v>20000</v>
      </c>
      <c r="C56" s="72">
        <v>9600</v>
      </c>
      <c r="D56" s="54">
        <f>+B56+C56</f>
        <v>29600</v>
      </c>
      <c r="E56" s="54"/>
      <c r="F56" s="54">
        <f>+SUM(D56:E56)</f>
        <v>29600</v>
      </c>
      <c r="G56" s="64">
        <f>+F56</f>
        <v>29600</v>
      </c>
    </row>
    <row r="57" spans="1:7" ht="12.75">
      <c r="A57" s="40" t="s">
        <v>38</v>
      </c>
      <c r="B57" s="72">
        <v>1000</v>
      </c>
      <c r="C57" s="72">
        <v>400</v>
      </c>
      <c r="D57" s="54">
        <f>+B57+C57</f>
        <v>1400</v>
      </c>
      <c r="E57" s="54"/>
      <c r="F57" s="54">
        <f>+SUM(D57:E57)</f>
        <v>1400</v>
      </c>
      <c r="G57" s="55">
        <f>+F57</f>
        <v>1400</v>
      </c>
    </row>
    <row r="58" spans="1:7" ht="12.75">
      <c r="A58" s="65" t="s">
        <v>39</v>
      </c>
      <c r="B58" s="72">
        <f>+B84</f>
        <v>4100</v>
      </c>
      <c r="C58" s="72">
        <f>+C84</f>
        <v>1400</v>
      </c>
      <c r="D58" s="54">
        <f>+B58+C58</f>
        <v>5500</v>
      </c>
      <c r="E58" s="54">
        <f>+E84</f>
        <v>-980</v>
      </c>
      <c r="F58" s="54">
        <f>+SUM(D58:E58)</f>
        <v>4520</v>
      </c>
      <c r="G58" s="55">
        <f>+F58</f>
        <v>4520</v>
      </c>
    </row>
    <row r="59" spans="2:7" ht="3" customHeight="1">
      <c r="B59" s="72"/>
      <c r="C59" s="72"/>
      <c r="F59" s="54">
        <f>+SUM(D59:E59)</f>
        <v>0</v>
      </c>
      <c r="G59" s="52"/>
    </row>
    <row r="60" spans="1:7" ht="12.75">
      <c r="A60" s="39" t="s">
        <v>40</v>
      </c>
      <c r="B60" s="72"/>
      <c r="C60" s="72"/>
      <c r="G60" s="52"/>
    </row>
    <row r="61" spans="1:7" ht="12.75">
      <c r="A61" s="40" t="s">
        <v>41</v>
      </c>
      <c r="B61" s="72">
        <v>2500</v>
      </c>
      <c r="C61" s="72">
        <v>1500</v>
      </c>
      <c r="D61" s="54">
        <f>+B61+C61</f>
        <v>4000</v>
      </c>
      <c r="F61" s="54">
        <f>+SUM(D61:E61)</f>
        <v>4000</v>
      </c>
      <c r="G61" s="55">
        <f>+F61</f>
        <v>4000</v>
      </c>
    </row>
    <row r="62" spans="1:13" ht="12.75">
      <c r="A62" s="40" t="s">
        <v>42</v>
      </c>
      <c r="B62" s="72">
        <v>200</v>
      </c>
      <c r="C62" s="72"/>
      <c r="D62" s="54">
        <f>+B62+C62</f>
        <v>200</v>
      </c>
      <c r="E62" s="54">
        <f>+E77*B28</f>
        <v>60</v>
      </c>
      <c r="F62" s="54">
        <f>+SUM(D62:E62)</f>
        <v>260</v>
      </c>
      <c r="G62" s="55">
        <f>+F62</f>
        <v>260</v>
      </c>
      <c r="M62" s="65"/>
    </row>
    <row r="63" spans="2:7" ht="12.75">
      <c r="B63" s="72"/>
      <c r="C63" s="72"/>
      <c r="G63" s="52"/>
    </row>
    <row r="64" spans="1:7" ht="12.75">
      <c r="A64" s="39" t="s">
        <v>43</v>
      </c>
      <c r="B64" s="72"/>
      <c r="C64" s="72"/>
      <c r="G64" s="52"/>
    </row>
    <row r="65" spans="1:7" ht="12.75">
      <c r="A65" s="40" t="s">
        <v>44</v>
      </c>
      <c r="B65" s="72">
        <v>4800</v>
      </c>
      <c r="C65" s="72">
        <v>6000</v>
      </c>
      <c r="D65" s="54">
        <f>+B65+C65</f>
        <v>10800</v>
      </c>
      <c r="F65" s="54">
        <f>+SUM(D65:E65)</f>
        <v>10800</v>
      </c>
      <c r="G65" s="55">
        <f>+F65</f>
        <v>10800</v>
      </c>
    </row>
    <row r="66" spans="1:7" ht="12.75">
      <c r="A66" s="40" t="s">
        <v>45</v>
      </c>
      <c r="B66" s="72">
        <v>500</v>
      </c>
      <c r="C66" s="72">
        <v>1500</v>
      </c>
      <c r="D66" s="54">
        <f>+B66+C66</f>
        <v>2000</v>
      </c>
      <c r="F66" s="54">
        <f>+SUM(D66:E66)</f>
        <v>2000</v>
      </c>
      <c r="G66" s="55">
        <f>+F66</f>
        <v>2000</v>
      </c>
    </row>
    <row r="67" ht="12.75">
      <c r="G67" s="66"/>
    </row>
    <row r="68" spans="1:7" ht="12.75">
      <c r="A68" s="39" t="s">
        <v>46</v>
      </c>
      <c r="B68" s="62">
        <f>+SUM(B56:B66)</f>
        <v>33100</v>
      </c>
      <c r="C68" s="63">
        <f>+SUM(C56:C66)</f>
        <v>20400</v>
      </c>
      <c r="D68" s="63">
        <f>+SUM(D56:D66)</f>
        <v>53500</v>
      </c>
      <c r="E68" s="63">
        <f>+SUM(E56:E66)</f>
        <v>-920</v>
      </c>
      <c r="F68" s="63">
        <f>+SUM(F56:F66)</f>
        <v>52580</v>
      </c>
      <c r="G68" s="67">
        <f>+SUM(G56:G66)</f>
        <v>52580</v>
      </c>
    </row>
    <row r="69" ht="12.75">
      <c r="G69" s="54"/>
    </row>
    <row r="72" spans="1:7" ht="12.75">
      <c r="A72" s="39" t="s">
        <v>10</v>
      </c>
      <c r="B72" s="44" t="s">
        <v>11</v>
      </c>
      <c r="C72" s="44" t="s">
        <v>12</v>
      </c>
      <c r="D72" s="44" t="s">
        <v>13</v>
      </c>
      <c r="E72" s="44" t="s">
        <v>14</v>
      </c>
      <c r="F72" s="44" t="s">
        <v>15</v>
      </c>
      <c r="G72" s="51" t="s">
        <v>16</v>
      </c>
    </row>
    <row r="73" ht="12.75">
      <c r="G73" s="52"/>
    </row>
    <row r="74" spans="1:7" ht="12.75">
      <c r="A74" s="40" t="s">
        <v>17</v>
      </c>
      <c r="B74" s="72">
        <v>10000</v>
      </c>
      <c r="C74" s="72">
        <v>6000</v>
      </c>
      <c r="D74" s="54">
        <f>+B74+C74</f>
        <v>16000</v>
      </c>
      <c r="E74" s="46"/>
      <c r="F74" s="54">
        <f>+SUM(D74:E74)</f>
        <v>16000</v>
      </c>
      <c r="G74" s="55">
        <f aca="true" t="shared" si="1" ref="G74:G82">+F74</f>
        <v>16000</v>
      </c>
    </row>
    <row r="75" spans="1:7" ht="12.75">
      <c r="A75" s="40" t="s">
        <v>89</v>
      </c>
      <c r="B75" s="72">
        <v>1600</v>
      </c>
      <c r="C75" s="72"/>
      <c r="D75" s="54">
        <f>+B75+C75</f>
        <v>1600</v>
      </c>
      <c r="E75" s="72">
        <f>-B75</f>
        <v>-1600</v>
      </c>
      <c r="F75" s="54">
        <f>+SUM(D75:E75)</f>
        <v>0</v>
      </c>
      <c r="G75" s="55"/>
    </row>
    <row r="76" spans="1:7" ht="12.75">
      <c r="A76" s="40" t="s">
        <v>18</v>
      </c>
      <c r="B76" s="72">
        <v>-4400</v>
      </c>
      <c r="C76" s="72">
        <v>-3000</v>
      </c>
      <c r="D76" s="54">
        <f>+B76+C76</f>
        <v>-7400</v>
      </c>
      <c r="E76" s="72"/>
      <c r="F76" s="54">
        <f>+SUM(D76:E76)</f>
        <v>-7400</v>
      </c>
      <c r="G76" s="55">
        <f t="shared" si="1"/>
        <v>-7400</v>
      </c>
    </row>
    <row r="77" spans="1:7" ht="12.75">
      <c r="A77" s="40" t="s">
        <v>90</v>
      </c>
      <c r="B77" s="72"/>
      <c r="C77" s="72">
        <v>-800</v>
      </c>
      <c r="D77" s="54">
        <f>+B77+C77</f>
        <v>-800</v>
      </c>
      <c r="E77" s="72">
        <f>+B37</f>
        <v>200</v>
      </c>
      <c r="F77" s="54">
        <f>+SUM(D77:E77)</f>
        <v>-600</v>
      </c>
      <c r="G77" s="55">
        <f t="shared" si="1"/>
        <v>-600</v>
      </c>
    </row>
    <row r="78" spans="1:7" ht="12.75">
      <c r="A78" s="47" t="s">
        <v>19</v>
      </c>
      <c r="B78" s="78">
        <f>+SUM(B74:B77)</f>
        <v>7200</v>
      </c>
      <c r="C78" s="78">
        <f>+SUM(C74:C77)</f>
        <v>2200</v>
      </c>
      <c r="D78" s="56">
        <f>+B78+C78</f>
        <v>9400</v>
      </c>
      <c r="E78" s="78">
        <f>+SUM(E74:E77)</f>
        <v>-1400</v>
      </c>
      <c r="F78" s="56">
        <f>+SUM(F74:F77)</f>
        <v>8000</v>
      </c>
      <c r="G78" s="57">
        <f>+SUM(G74:G77)</f>
        <v>8000</v>
      </c>
    </row>
    <row r="79" spans="1:7" ht="12.75">
      <c r="A79" s="47" t="s">
        <v>19</v>
      </c>
      <c r="B79" s="72"/>
      <c r="C79" s="72"/>
      <c r="D79" s="54"/>
      <c r="G79" s="55">
        <f t="shared" si="1"/>
        <v>0</v>
      </c>
    </row>
    <row r="80" spans="1:7" ht="12.75">
      <c r="A80" s="40" t="s">
        <v>20</v>
      </c>
      <c r="B80" s="72">
        <v>-100</v>
      </c>
      <c r="C80" s="72">
        <v>-80</v>
      </c>
      <c r="D80" s="54">
        <f>+B80+C80</f>
        <v>-180</v>
      </c>
      <c r="F80" s="54">
        <f>+SUM(D80:E80)</f>
        <v>-180</v>
      </c>
      <c r="G80" s="55">
        <f t="shared" si="1"/>
        <v>-180</v>
      </c>
    </row>
    <row r="81" spans="1:7" ht="12.75">
      <c r="A81" s="47" t="s">
        <v>21</v>
      </c>
      <c r="B81" s="78">
        <f>+SUM(B78:B80)</f>
        <v>7100</v>
      </c>
      <c r="C81" s="78">
        <f>+SUM(C78:C80)</f>
        <v>2120</v>
      </c>
      <c r="D81" s="56">
        <f>+B81+C81</f>
        <v>9220</v>
      </c>
      <c r="E81" s="78">
        <f>+SUM(E78:E80)</f>
        <v>-1400</v>
      </c>
      <c r="F81" s="56">
        <f>+SUM(F78:F80)</f>
        <v>7820</v>
      </c>
      <c r="G81" s="57">
        <f t="shared" si="1"/>
        <v>7820</v>
      </c>
    </row>
    <row r="82" spans="2:7" ht="12.75">
      <c r="B82" s="72"/>
      <c r="C82" s="72"/>
      <c r="D82" s="54"/>
      <c r="G82" s="55">
        <f t="shared" si="1"/>
        <v>0</v>
      </c>
    </row>
    <row r="83" spans="1:7" ht="12.75">
      <c r="A83" s="40" t="s">
        <v>22</v>
      </c>
      <c r="B83" s="72">
        <v>-3000</v>
      </c>
      <c r="C83" s="72">
        <v>-720</v>
      </c>
      <c r="D83" s="54">
        <f>+B83+C83</f>
        <v>-3720</v>
      </c>
      <c r="E83" s="40">
        <f>-E78*B28</f>
        <v>420</v>
      </c>
      <c r="F83" s="54">
        <f>+SUM(D83:E83)</f>
        <v>-3300</v>
      </c>
      <c r="G83" s="55">
        <f>+F83</f>
        <v>-3300</v>
      </c>
    </row>
    <row r="84" spans="1:7" ht="12.75">
      <c r="A84" s="47" t="s">
        <v>23</v>
      </c>
      <c r="B84" s="78">
        <f>+B81+B83</f>
        <v>4100</v>
      </c>
      <c r="C84" s="78">
        <f>+SUM(C81:C83)</f>
        <v>1400</v>
      </c>
      <c r="D84" s="56">
        <f>+B84+C84</f>
        <v>5500</v>
      </c>
      <c r="E84" s="78">
        <f>+SUM(E81:E83)</f>
        <v>-980</v>
      </c>
      <c r="F84" s="56">
        <f>+SUM(F81:F83)</f>
        <v>4520</v>
      </c>
      <c r="G84" s="58">
        <f>+SUM(G81:G83)</f>
        <v>4520</v>
      </c>
    </row>
    <row r="87" spans="1:7" ht="12.75">
      <c r="A87" s="3" t="s">
        <v>48</v>
      </c>
      <c r="B87"/>
      <c r="C87"/>
      <c r="D87"/>
      <c r="E87"/>
      <c r="F87"/>
      <c r="G87" s="54"/>
    </row>
    <row r="88" spans="1:6" ht="12.75">
      <c r="A88" s="33" t="s">
        <v>91</v>
      </c>
      <c r="B88"/>
      <c r="C88"/>
      <c r="D88"/>
      <c r="E88"/>
      <c r="F88"/>
    </row>
    <row r="89" spans="1:6" ht="12.75">
      <c r="A89" s="34" t="s">
        <v>107</v>
      </c>
      <c r="B89"/>
      <c r="C89"/>
      <c r="D89"/>
      <c r="E89"/>
      <c r="F89"/>
    </row>
    <row r="90" spans="1:6" ht="12.75">
      <c r="A90" s="34" t="s">
        <v>92</v>
      </c>
      <c r="B90"/>
      <c r="C90"/>
      <c r="D90"/>
      <c r="E90"/>
      <c r="F90"/>
    </row>
    <row r="91" spans="1:6" ht="12.75">
      <c r="A91" s="33"/>
      <c r="B91"/>
      <c r="C91"/>
      <c r="D91"/>
      <c r="E91"/>
      <c r="F91"/>
    </row>
    <row r="92" spans="1:6" ht="12.75">
      <c r="A92" s="34" t="s">
        <v>93</v>
      </c>
      <c r="B92"/>
      <c r="C92"/>
      <c r="D92"/>
      <c r="E92"/>
      <c r="F92"/>
    </row>
    <row r="93" spans="1:7" ht="12.75">
      <c r="A93"/>
      <c r="B93" s="3" t="s">
        <v>56</v>
      </c>
      <c r="C93"/>
      <c r="D93" s="3" t="s">
        <v>57</v>
      </c>
      <c r="E93"/>
      <c r="F93" s="5" t="s">
        <v>96</v>
      </c>
      <c r="G93" s="39" t="s">
        <v>97</v>
      </c>
    </row>
    <row r="94" spans="1:11" ht="25.5">
      <c r="A94"/>
      <c r="B94" s="79" t="s">
        <v>94</v>
      </c>
      <c r="C94" s="37" t="s">
        <v>31</v>
      </c>
      <c r="D94" s="35" t="s">
        <v>95</v>
      </c>
      <c r="E94" s="36"/>
      <c r="F94" s="80">
        <f>B34</f>
        <v>1600</v>
      </c>
      <c r="G94" s="83" t="s">
        <v>98</v>
      </c>
      <c r="H94" s="83"/>
      <c r="I94" s="83"/>
      <c r="J94" s="83"/>
      <c r="K94" s="83"/>
    </row>
    <row r="95" spans="1:6" ht="12.75">
      <c r="A95"/>
      <c r="B95"/>
      <c r="C95"/>
      <c r="D95"/>
      <c r="E95"/>
      <c r="F95" s="38"/>
    </row>
    <row r="96" spans="1:6" ht="12.75">
      <c r="A96"/>
      <c r="B96"/>
      <c r="C96"/>
      <c r="D96"/>
      <c r="E96"/>
      <c r="F96"/>
    </row>
    <row r="97" spans="1:7" ht="12.75">
      <c r="A97"/>
      <c r="B97" s="35" t="s">
        <v>95</v>
      </c>
      <c r="C97" s="37" t="s">
        <v>31</v>
      </c>
      <c r="D97" s="35" t="s">
        <v>99</v>
      </c>
      <c r="E97" s="36"/>
      <c r="F97" s="81">
        <f>+B37</f>
        <v>200</v>
      </c>
      <c r="G97" s="40" t="s">
        <v>100</v>
      </c>
    </row>
    <row r="98" spans="1:7" ht="12.75">
      <c r="A98"/>
      <c r="B98"/>
      <c r="C98"/>
      <c r="D98"/>
      <c r="E98"/>
      <c r="F98" s="38"/>
      <c r="G98" s="40" t="s">
        <v>102</v>
      </c>
    </row>
    <row r="99" spans="1:7" ht="12.75">
      <c r="A99"/>
      <c r="B99"/>
      <c r="C99"/>
      <c r="D99"/>
      <c r="E99"/>
      <c r="F99" s="38"/>
      <c r="G99" s="40" t="s">
        <v>101</v>
      </c>
    </row>
    <row r="100" spans="1:6" ht="12.75">
      <c r="A100"/>
      <c r="B100"/>
      <c r="C100"/>
      <c r="D100"/>
      <c r="E100"/>
      <c r="F100" s="38"/>
    </row>
    <row r="101" spans="2:11" ht="35.25" customHeight="1">
      <c r="B101" s="82" t="s">
        <v>60</v>
      </c>
      <c r="C101" s="37" t="s">
        <v>31</v>
      </c>
      <c r="D101" s="82" t="s">
        <v>61</v>
      </c>
      <c r="E101" s="82"/>
      <c r="F101" s="40">
        <f>+F94*B28</f>
        <v>480</v>
      </c>
      <c r="G101" s="84" t="s">
        <v>103</v>
      </c>
      <c r="H101" s="84"/>
      <c r="I101" s="84"/>
      <c r="J101" s="84"/>
      <c r="K101" s="84"/>
    </row>
    <row r="103" spans="2:11" ht="43.5" customHeight="1">
      <c r="B103" s="82" t="s">
        <v>104</v>
      </c>
      <c r="C103" s="37" t="s">
        <v>31</v>
      </c>
      <c r="D103" s="82" t="s">
        <v>105</v>
      </c>
      <c r="E103" s="82"/>
      <c r="F103" s="40">
        <f>+F97*B28</f>
        <v>60</v>
      </c>
      <c r="G103" s="84" t="s">
        <v>106</v>
      </c>
      <c r="H103" s="84"/>
      <c r="I103" s="84"/>
      <c r="J103" s="84"/>
      <c r="K103" s="84"/>
    </row>
  </sheetData>
  <sheetProtection/>
  <mergeCells count="3">
    <mergeCell ref="G94:K94"/>
    <mergeCell ref="G101:K101"/>
    <mergeCell ref="G103:K10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2"/>
  <ignoredErrors>
    <ignoredError sqref="D5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 Spa</dc:creator>
  <cp:keywords/>
  <dc:description/>
  <cp:lastModifiedBy>stefano sansone</cp:lastModifiedBy>
  <cp:lastPrinted>2011-05-09T14:35:11Z</cp:lastPrinted>
  <dcterms:created xsi:type="dcterms:W3CDTF">2011-05-02T16:05:04Z</dcterms:created>
  <dcterms:modified xsi:type="dcterms:W3CDTF">2022-03-25T11:03:24Z</dcterms:modified>
  <cp:category/>
  <cp:version/>
  <cp:contentType/>
  <cp:contentStatus/>
</cp:coreProperties>
</file>